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8472f78c5348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ask Cost Model" sheetId="1" r:id="R85e76189a0474b06"/>
    <x:sheet xmlns:r="http://schemas.openxmlformats.org/officeDocument/2006/relationships" name="Price Assumptions" sheetId="2" r:id="R0ea8c5df3ab240a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3">
    <x:numFmt numFmtId="200" formatCode="0.00"/>
    <x:numFmt numFmtId="201" formatCode="&quot;$&quot;#,##0.00;[Red](&quot;$&quot;#,##0.00);-"/>
    <x:numFmt numFmtId="202" formatCode="&quot;₹&quot;#,##0.00;[Red](&quot;₹&quot;#,##0.00);-"/>
    <x:numFmt numFmtId="203" formatCode="0"/>
    <x:numFmt numFmtId="204" formatCode="#,##0"/>
    <x:numFmt numFmtId="205" formatCode="0.0%"/>
    <x:numFmt numFmtId="206" formatCode="&quot;$&quot;0.0000"/>
    <x:numFmt numFmtId="207" formatCode="0.0"/>
    <x:numFmt numFmtId="208" formatCode="&quot;$&quot;#,##0.00"/>
    <x:numFmt numFmtId="209" formatCode="&quot;₹&quot;#,##0.00"/>
    <x:numFmt numFmtId="210" formatCode="#,##0.0"/>
    <x:numFmt numFmtId="211" formatCode="&quot;$&quot;#,##0.0000"/>
    <x:numFmt numFmtId="212" formatCode="dd-mmm-yyyy"/>
  </x:numFmts>
  <x:fonts count="19">
    <x:font>
      <x:sz val="11"/>
      <x:name val="Carlito"/>
    </x:font>
    <x:font>
      <x:sz val="10"/>
      <x:color rgb="FF171717"/>
      <x:name val="Aptos"/>
    </x:font>
    <x:font>
      <x:b/>
      <x:sz val="10"/>
      <x:color rgb="FF5B21D1"/>
      <x:name val="Aptos"/>
    </x:font>
    <x:font>
      <x:b/>
      <x:sz val="16"/>
      <x:color rgb="FF171717"/>
      <x:name val="Aptos"/>
    </x:font>
    <x:font>
      <x:i/>
      <x:sz val="10"/>
      <x:color rgb="FF6B6570"/>
      <x:name val="Aptos"/>
    </x:font>
    <x:font>
      <x:b/>
      <x:sz val="9"/>
      <x:color rgb="FF6B6570"/>
      <x:name val="Aptos"/>
    </x:font>
    <x:font>
      <x:b/>
      <x:sz val="12"/>
      <x:color rgb="FF4315A8"/>
      <x:name val="Aptos"/>
    </x:font>
    <x:font>
      <x:b/>
      <x:sz val="9"/>
      <x:color rgb="FF8A5A00"/>
      <x:name val="Aptos"/>
    </x:font>
    <x:font>
      <x:b/>
      <x:sz val="9"/>
      <x:color rgb="FF4315A8"/>
      <x:name val="Aptos"/>
    </x:font>
    <x:font>
      <x:b/>
      <x:sz val="10"/>
      <x:color rgb="FFFFFFFF"/>
      <x:name val="Aptos"/>
    </x:font>
    <x:font>
      <x:sz val="10"/>
      <x:color rgb="FF1D4ED8"/>
      <x:name val="Aptos"/>
    </x:font>
    <x:font>
      <x:sz val="10"/>
      <x:color rgb="FF16813B"/>
      <x:name val="Aptos"/>
    </x:font>
    <x:font>
      <x:b/>
      <x:sz val="10"/>
      <x:color rgb="FFB42318"/>
      <x:name val="Aptos"/>
    </x:font>
    <x:font>
      <x:b/>
      <x:sz val="10"/>
      <x:color rgb="FF171717"/>
      <x:name val="Aptos"/>
    </x:font>
    <x:font>
      <x:b/>
      <x:sz val="11"/>
      <x:color rgb="FF1D4ED8"/>
      <x:name val="Aptos"/>
    </x:font>
    <x:font>
      <x:i/>
      <x:sz val="9"/>
      <x:color rgb="FF6B6570"/>
      <x:name val="Aptos"/>
    </x:font>
    <x:font>
      <x:b/>
      <x:sz val="10"/>
      <x:color rgb="FF4315A8"/>
      <x:name val="Aptos"/>
    </x:font>
    <x:font>
      <x:sz val="9"/>
      <x:color rgb="FF1D4ED8"/>
      <x:name val="Aptos"/>
    </x:font>
    <x:font>
      <x:sz val="9"/>
      <x:color rgb="FF6B6570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EEE8FF"/>
      </x:patternFill>
    </x:fill>
    <x:fill>
      <x:patternFill patternType="solid">
        <x:fgColor rgb="FFFFF0E0"/>
      </x:patternFill>
    </x:fill>
    <x:fill>
      <x:patternFill patternType="solid">
        <x:fgColor rgb="FF242424"/>
      </x:patternFill>
    </x:fill>
    <x:fill>
      <x:patternFill patternType="solid">
        <x:fgColor rgb="FFFFF4CC"/>
      </x:patternFill>
    </x:fill>
    <x:fill>
      <x:patternFill patternType="solid">
        <x:fgColor rgb="FFF5F3F8"/>
      </x:patternFill>
    </x:fill>
    <x:fill>
      <x:patternFill patternType="solid">
        <x:fgColor rgb="FFFBFAF8"/>
      </x:patternFill>
    </x:fill>
  </x:fills>
  <x:borders count="17">
    <x:border/>
    <x:border>
      <x:bottom style="thin">
        <x:color rgb="FFD9D5E2"/>
      </x:bottom>
    </x:border>
    <x:border>
      <x:left style="thin">
        <x:color rgb="FFD8C9FF"/>
      </x:left>
      <x:right style="thin">
        <x:color rgb="FFD8C9FF"/>
      </x:right>
      <x:top style="thin">
        <x:color rgb="FFD8C9FF"/>
      </x:top>
      <x:bottom style="thin">
        <x:color rgb="FFD8C9FF"/>
      </x:bottom>
    </x:border>
    <x:border>
      <x:left style="thin">
        <x:color rgb="FFE8C95A"/>
      </x:left>
      <x:right style="thin">
        <x:color rgb="FFE8C95A"/>
      </x:right>
      <x:top style="thin">
        <x:color rgb="FFE8C95A"/>
      </x:top>
      <x:bottom style="thin">
        <x:color rgb="FFE8C95A"/>
      </x:bottom>
    </x:border>
    <x:border>
      <x:left style="thin">
        <x:color rgb="FFD8C9FF"/>
      </x:left>
      <x:top style="thin">
        <x:color rgb="FFD8C9FF"/>
      </x:top>
      <x:bottom style="thin">
        <x:color rgb="FFD8C9FF"/>
      </x:bottom>
    </x:border>
    <x:border>
      <x:top style="thin">
        <x:color rgb="FFD8C9FF"/>
      </x:top>
      <x:bottom style="thin">
        <x:color rgb="FFD8C9FF"/>
      </x:bottom>
    </x:border>
    <x:border>
      <x:right style="thin">
        <x:color rgb="FFD8C9FF"/>
      </x:right>
      <x:top style="thin">
        <x:color rgb="FFD8C9FF"/>
      </x:top>
      <x:bottom style="thin">
        <x:color rgb="FFD8C9FF"/>
      </x:bottom>
    </x:border>
    <x:border>
      <x:right style="thin">
        <x:color rgb="FFFFFFFF"/>
      </x:right>
      <x:top style="thin">
        <x:color rgb="FF242424"/>
      </x:top>
      <x:bottom style="medium">
        <x:color rgb="FF5B21D1"/>
      </x:bottom>
    </x:border>
    <x:border>
      <x:left style="thin">
        <x:color rgb="FFFFFFFF"/>
      </x:left>
      <x:right style="thin">
        <x:color rgb="FFFFFFFF"/>
      </x:right>
      <x:top style="thin">
        <x:color rgb="FF242424"/>
      </x:top>
      <x:bottom style="medium">
        <x:color rgb="FF5B21D1"/>
      </x:bottom>
    </x:border>
    <x:border>
      <x:left style="thin">
        <x:color rgb="FFFFFFFF"/>
      </x:left>
      <x:top style="thin">
        <x:color rgb="FF242424"/>
      </x:top>
      <x:bottom style="medium">
        <x:color rgb="FF5B21D1"/>
      </x:bottom>
    </x:border>
    <x:border>
      <x:top style="thin">
        <x:color rgb="FFD9D5E2"/>
      </x:top>
      <x:bottom style="thin">
        <x:color rgb="FFD9D5E2"/>
      </x:bottom>
    </x:border>
    <x:border>
      <x:left style="medium">
        <x:color rgb="FFE8C95A"/>
      </x:left>
      <x:right style="medium">
        <x:color rgb="FFE8C95A"/>
      </x:right>
      <x:top style="medium">
        <x:color rgb="FFE8C95A"/>
      </x:top>
      <x:bottom style="medium">
        <x:color rgb="FFE8C95A"/>
      </x:bottom>
    </x:border>
    <x:border>
      <x:left style="thin">
        <x:color rgb="FFD9D5E2"/>
      </x:left>
      <x:top style="thin">
        <x:color rgb="FFD9D5E2"/>
      </x:top>
    </x:border>
    <x:border>
      <x:top style="thin">
        <x:color rgb="FFD9D5E2"/>
      </x:top>
    </x:border>
    <x:border>
      <x:right style="thin">
        <x:color rgb="FFD9D5E2"/>
      </x:right>
      <x:top style="thin">
        <x:color rgb="FFD9D5E2"/>
      </x:top>
    </x:border>
    <x:border>
      <x:left style="thin">
        <x:color rgb="FFD9D5E2"/>
      </x:left>
      <x:bottom style="thin">
        <x:color rgb="FFD9D5E2"/>
      </x:bottom>
    </x:border>
    <x:border>
      <x:right style="thin">
        <x:color rgb="FFD9D5E2"/>
      </x:right>
      <x:bottom style="thin">
        <x:color rgb="FFD9D5E2"/>
      </x:bottom>
    </x:border>
  </x:borders>
  <x:cellStyleXfs count="1">
    <x:xf numFmtId="0" fontId="0" fillId="0" borderId="0"/>
  </x:cellStyleXfs>
  <x:cellXfs count="1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5" fillId="0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6" fillId="2" borderId="1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horizontal="center" vertical="center"/>
    </x:xf>
    <x:xf numFmtId="201" fontId="6" fillId="2" borderId="2" xfId="0" applyNumberFormat="1" applyFont="1" applyFill="1" applyBorder="1" applyAlignment="1">
      <x:alignment horizontal="center" vertical="center"/>
    </x:xf>
    <x:xf numFmtId="202" fontId="6" fillId="2" borderId="2" xfId="0" applyNumberFormat="1" applyFont="1" applyFill="1" applyBorder="1" applyAlignment="1">
      <x:alignment horizontal="center" vertical="center"/>
    </x:xf>
    <x:xf numFmtId="203" fontId="6" fillId="2" borderId="2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/>
    </x:xf>
    <x:xf numFmtId="0" fontId="7" fillId="3" borderId="3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8" fillId="2" borderId="4" xfId="0" applyNumberFormat="1" applyFont="1" applyFill="1" applyBorder="1" applyAlignment="1">
      <x:alignment vertical="center"/>
    </x:xf>
    <x:xf numFmtId="0" fontId="8" fillId="2" borderId="5" xfId="0" applyNumberFormat="1" applyFont="1" applyFill="1" applyBorder="1" applyAlignment="1">
      <x:alignment vertical="center"/>
    </x:xf>
    <x:xf numFmtId="0" fontId="8" fillId="2" borderId="6" xfId="0" applyNumberFormat="1" applyFont="1" applyFill="1" applyBorder="1" applyAlignment="1">
      <x:alignment vertical="center"/>
    </x:xf>
    <x:xf numFmtId="0" fontId="8" fillId="2" borderId="2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9" fillId="4" borderId="7" xfId="0" applyNumberFormat="1" applyFont="1" applyFill="1" applyBorder="1" applyAlignment="1">
      <x:alignment vertical="center"/>
    </x:xf>
    <x:xf numFmtId="0" fontId="9" fillId="4" borderId="8" xfId="0" applyNumberFormat="1" applyFont="1" applyFill="1" applyBorder="1" applyAlignment="1">
      <x:alignment vertical="center"/>
    </x:xf>
    <x:xf numFmtId="0" fontId="9" fillId="4" borderId="9" xfId="0" applyNumberFormat="1" applyFont="1" applyFill="1" applyBorder="1" applyAlignment="1">
      <x:alignment vertical="center"/>
    </x:xf>
    <x:xf numFmtId="0" fontId="9" fillId="4" borderId="7" xfId="0" applyNumberFormat="1" applyFont="1" applyFill="1" applyBorder="1" applyAlignment="1">
      <x:alignment vertical="center" wrapText="1"/>
    </x:xf>
    <x:xf numFmtId="0" fontId="9" fillId="4" borderId="8" xfId="0" applyNumberFormat="1" applyFont="1" applyFill="1" applyBorder="1" applyAlignment="1">
      <x:alignment vertical="center" wrapText="1"/>
    </x:xf>
    <x:xf numFmtId="0" fontId="9" fillId="4" borderId="9" xfId="0" applyNumberFormat="1" applyFont="1" applyFill="1" applyBorder="1" applyAlignment="1">
      <x:alignment vertical="center" wrapText="1"/>
    </x:xf>
    <x:xf numFmtId="0" fontId="9" fillId="4" borderId="7" xfId="0" applyNumberFormat="1" applyFont="1" applyFill="1" applyBorder="1" applyAlignment="1">
      <x:alignment horizontal="center" vertical="center" wrapText="1"/>
    </x:xf>
    <x:xf numFmtId="0" fontId="9" fillId="4" borderId="8" xfId="0" applyNumberFormat="1" applyFont="1" applyFill="1" applyBorder="1" applyAlignment="1">
      <x:alignment horizontal="center" vertical="center" wrapText="1"/>
    </x:xf>
    <x:xf numFmtId="0" fontId="9" fillId="4" borderId="9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top" wrapText="1"/>
    </x:xf>
    <x:xf numFmtId="0" fontId="11" fillId="6" borderId="0" xfId="0" applyNumberFormat="1" applyFont="1" applyFill="1" applyBorder="1" applyAlignment="1">
      <x:alignment vertical="top" wrapText="1"/>
    </x:xf>
    <x:xf numFmtId="0" fontId="10" fillId="5" borderId="1" xfId="0" applyNumberFormat="1" applyFont="1" applyFill="1" applyBorder="1" applyAlignment="1">
      <x:alignment vertical="top" wrapText="1"/>
    </x:xf>
    <x:xf numFmtId="0" fontId="11" fillId="6" borderId="1" xfId="0" applyNumberFormat="1" applyFont="1" applyFill="1" applyBorder="1" applyAlignment="1">
      <x:alignment vertical="top" wrapText="1"/>
    </x:xf>
    <x:xf numFmtId="0" fontId="1" fillId="6" borderId="1" xfId="0" applyNumberFormat="1" applyFont="1" applyFill="1" applyBorder="1" applyAlignment="1">
      <x:alignment vertical="top" wrapText="1"/>
    </x:xf>
    <x:xf numFmtId="0" fontId="10" fillId="5" borderId="10" xfId="0" applyNumberFormat="1" applyFont="1" applyFill="1" applyBorder="1" applyAlignment="1">
      <x:alignment vertical="top" wrapText="1"/>
    </x:xf>
    <x:xf numFmtId="0" fontId="11" fillId="6" borderId="10" xfId="0" applyNumberFormat="1" applyFont="1" applyFill="1" applyBorder="1" applyAlignment="1">
      <x:alignment vertical="top" wrapText="1"/>
    </x:xf>
    <x:xf numFmtId="0" fontId="1" fillId="6" borderId="10" xfId="0" applyNumberFormat="1" applyFont="1" applyFill="1" applyBorder="1" applyAlignment="1">
      <x:alignment vertical="top" wrapText="1"/>
    </x:xf>
    <x:xf numFmtId="204" fontId="10" fillId="5" borderId="1" xfId="0" applyNumberFormat="1" applyFont="1" applyFill="1" applyBorder="1" applyAlignment="1">
      <x:alignment vertical="top" wrapText="1"/>
    </x:xf>
    <x:xf numFmtId="204" fontId="10" fillId="5" borderId="10" xfId="0" applyNumberFormat="1" applyFont="1" applyFill="1" applyBorder="1" applyAlignment="1">
      <x:alignment vertical="top" wrapText="1"/>
    </x:xf>
    <x:xf numFmtId="205" fontId="10" fillId="5" borderId="1" xfId="0" applyNumberFormat="1" applyFont="1" applyFill="1" applyBorder="1" applyAlignment="1">
      <x:alignment vertical="top" wrapText="1"/>
    </x:xf>
    <x:xf numFmtId="205" fontId="10" fillId="5" borderId="10" xfId="0" applyNumberFormat="1" applyFont="1" applyFill="1" applyBorder="1" applyAlignment="1">
      <x:alignment vertical="top" wrapText="1"/>
    </x:xf>
    <x:xf numFmtId="200" fontId="10" fillId="5" borderId="1" xfId="0" applyNumberFormat="1" applyFont="1" applyFill="1" applyBorder="1" applyAlignment="1">
      <x:alignment vertical="top" wrapText="1"/>
    </x:xf>
    <x:xf numFmtId="200" fontId="10" fillId="5" borderId="10" xfId="0" applyNumberFormat="1" applyFont="1" applyFill="1" applyBorder="1" applyAlignment="1">
      <x:alignment vertical="top" wrapText="1"/>
    </x:xf>
    <x:xf numFmtId="206" fontId="10" fillId="5" borderId="1" xfId="0" applyNumberFormat="1" applyFont="1" applyFill="1" applyBorder="1" applyAlignment="1">
      <x:alignment vertical="top" wrapText="1"/>
    </x:xf>
    <x:xf numFmtId="206" fontId="10" fillId="5" borderId="10" xfId="0" applyNumberFormat="1" applyFont="1" applyFill="1" applyBorder="1" applyAlignment="1">
      <x:alignment vertical="top" wrapText="1"/>
    </x:xf>
    <x:xf numFmtId="207" fontId="10" fillId="5" borderId="1" xfId="0" applyNumberFormat="1" applyFont="1" applyFill="1" applyBorder="1" applyAlignment="1">
      <x:alignment vertical="top" wrapText="1"/>
    </x:xf>
    <x:xf numFmtId="207" fontId="10" fillId="5" borderId="10" xfId="0" applyNumberFormat="1" applyFont="1" applyFill="1" applyBorder="1" applyAlignment="1">
      <x:alignment vertical="top" wrapText="1"/>
    </x:xf>
    <x:xf numFmtId="208" fontId="10" fillId="5" borderId="1" xfId="0" applyNumberFormat="1" applyFont="1" applyFill="1" applyBorder="1" applyAlignment="1">
      <x:alignment vertical="top" wrapText="1"/>
    </x:xf>
    <x:xf numFmtId="208" fontId="10" fillId="5" borderId="10" xfId="0" applyNumberFormat="1" applyFont="1" applyFill="1" applyBorder="1" applyAlignment="1">
      <x:alignment vertical="top" wrapText="1"/>
    </x:xf>
    <x:xf numFmtId="209" fontId="10" fillId="5" borderId="1" xfId="0" applyNumberFormat="1" applyFont="1" applyFill="1" applyBorder="1" applyAlignment="1">
      <x:alignment vertical="top" wrapText="1"/>
    </x:xf>
    <x:xf numFmtId="209" fontId="10" fillId="5" borderId="10" xfId="0" applyNumberFormat="1" applyFont="1" applyFill="1" applyBorder="1" applyAlignment="1">
      <x:alignment vertical="top" wrapText="1"/>
    </x:xf>
    <x:xf numFmtId="206" fontId="11" fillId="6" borderId="1" xfId="0" applyNumberFormat="1" applyFont="1" applyFill="1" applyBorder="1" applyAlignment="1">
      <x:alignment vertical="top" wrapText="1"/>
    </x:xf>
    <x:xf numFmtId="206" fontId="11" fillId="6" borderId="10" xfId="0" applyNumberFormat="1" applyFont="1" applyFill="1" applyBorder="1" applyAlignment="1">
      <x:alignment vertical="top" wrapText="1"/>
    </x:xf>
    <x:xf numFmtId="206" fontId="1" fillId="6" borderId="1" xfId="0" applyNumberFormat="1" applyFont="1" applyFill="1" applyBorder="1" applyAlignment="1">
      <x:alignment vertical="top" wrapText="1"/>
    </x:xf>
    <x:xf numFmtId="206" fontId="1" fillId="6" borderId="10" xfId="0" applyNumberFormat="1" applyFont="1" applyFill="1" applyBorder="1" applyAlignment="1">
      <x:alignment vertical="top" wrapText="1"/>
    </x:xf>
    <x:xf numFmtId="201" fontId="1" fillId="6" borderId="1" xfId="0" applyNumberFormat="1" applyFont="1" applyFill="1" applyBorder="1" applyAlignment="1">
      <x:alignment vertical="top" wrapText="1"/>
    </x:xf>
    <x:xf numFmtId="201" fontId="1" fillId="6" borderId="10" xfId="0" applyNumberFormat="1" applyFont="1" applyFill="1" applyBorder="1" applyAlignment="1">
      <x:alignment vertical="top" wrapText="1"/>
    </x:xf>
    <x:xf numFmtId="210" fontId="1" fillId="6" borderId="1" xfId="0" applyNumberFormat="1" applyFont="1" applyFill="1" applyBorder="1" applyAlignment="1">
      <x:alignment vertical="top" wrapText="1"/>
    </x:xf>
    <x:xf numFmtId="210" fontId="1" fillId="6" borderId="10" xfId="0" applyNumberFormat="1" applyFont="1" applyFill="1" applyBorder="1" applyAlignment="1">
      <x:alignment vertical="top" wrapText="1"/>
    </x:xf>
    <x:xf numFmtId="211" fontId="1" fillId="6" borderId="1" xfId="0" applyNumberFormat="1" applyFont="1" applyFill="1" applyBorder="1" applyAlignment="1">
      <x:alignment vertical="top" wrapText="1"/>
    </x:xf>
    <x:xf numFmtId="211" fontId="1" fillId="6" borderId="10" xfId="0" applyNumberFormat="1" applyFont="1" applyFill="1" applyBorder="1" applyAlignment="1">
      <x:alignment vertical="top" wrapText="1"/>
    </x:xf>
    <x:xf numFmtId="202" fontId="1" fillId="6" borderId="1" xfId="0" applyNumberFormat="1" applyFont="1" applyFill="1" applyBorder="1" applyAlignment="1">
      <x:alignment vertical="top" wrapText="1"/>
    </x:xf>
    <x:xf numFmtId="202" fontId="1" fillId="6" borderId="10" xfId="0" applyNumberFormat="1" applyFont="1" applyFill="1" applyBorder="1" applyAlignment="1">
      <x:alignment vertical="top" wrapText="1"/>
    </x:xf>
    <x:xf numFmtId="0" fontId="12" fillId="3" borderId="0" xfId="0" applyNumberFormat="1" applyFont="1" applyFill="1" applyBorder="1" applyAlignment="1">
      <x:alignment vertical="center"/>
    </x:xf>
    <x:xf numFmtId="0" fontId="12" fillId="3" borderId="11" xfId="0" applyNumberFormat="1" applyFont="1" applyFill="1" applyBorder="1" applyAlignment="1">
      <x:alignment vertical="center"/>
    </x:xf>
    <x:xf numFmtId="0" fontId="12" fillId="3" borderId="11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/>
    </x:xf>
    <x:xf numFmtId="0" fontId="14" fillId="5" borderId="0" xfId="0" applyNumberFormat="1" applyFont="1" applyFill="1" applyBorder="1" applyAlignment="1">
      <x:alignment vertical="center"/>
    </x:xf>
    <x:xf numFmtId="0" fontId="14" fillId="5" borderId="3" xfId="0" applyNumberFormat="1" applyFont="1" applyFill="1" applyBorder="1" applyAlignment="1">
      <x:alignment vertical="center"/>
    </x:xf>
    <x:xf numFmtId="200" fontId="14" fillId="5" borderId="3" xfId="0" applyNumberFormat="1" applyFont="1" applyFill="1" applyBorder="1" applyAlignment="1">
      <x:alignment vertical="center"/>
    </x:xf>
    <x:xf numFmtId="200" fontId="14" fillId="5" borderId="3" xfId="0" applyNumberFormat="1" applyFont="1" applyFill="1" applyBorder="1" applyAlignment="1">
      <x:alignment horizontal="center" vertical="center"/>
    </x:xf>
    <x:xf numFmtId="0" fontId="1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 wrapText="1"/>
    </x:xf>
    <x:xf numFmtId="212" fontId="1" fillId="6" borderId="0" xfId="0" applyNumberFormat="1" applyFont="1" applyFill="1" applyBorder="1" applyAlignment="1">
      <x:alignment vertical="center"/>
    </x:xf>
    <x:xf numFmtId="212" fontId="1" fillId="6" borderId="0" xfId="0" applyNumberFormat="1" applyFont="1" applyFill="1" applyBorder="1" applyAlignment="1">
      <x:alignment horizontal="center" vertical="center"/>
    </x:xf>
    <x:xf numFmtId="0" fontId="16" fillId="2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 wrapText="1"/>
    </x:xf>
    <x:xf numFmtId="0" fontId="1" fillId="7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6" fontId="10" fillId="5" borderId="0" xfId="0" applyNumberFormat="1" applyFont="1" applyFill="1" applyBorder="1" applyAlignment="1">
      <x:alignment vertical="top" wrapText="1"/>
    </x:xf>
    <x:xf numFmtId="212" fontId="1" fillId="7" borderId="0" xfId="0" applyNumberFormat="1" applyFont="1" applyFill="1" applyBorder="1" applyAlignment="1">
      <x:alignment vertical="top" wrapText="1"/>
    </x:xf>
    <x:xf numFmtId="212" fontId="10" fillId="5" borderId="0" xfId="0" applyNumberFormat="1" applyFont="1" applyFill="1" applyBorder="1" applyAlignment="1">
      <x:alignment vertical="top" wrapText="1"/>
    </x:xf>
    <x:xf numFmtId="0" fontId="17" fillId="7" borderId="0" xfId="0" applyNumberFormat="1" applyFont="1" applyFill="1" applyBorder="1" applyAlignment="1">
      <x:alignment vertical="top" wrapText="1"/>
    </x:xf>
    <x:xf numFmtId="0" fontId="1" fillId="7" borderId="1" xfId="0" applyNumberFormat="1" applyFont="1" applyFill="1" applyBorder="1" applyAlignment="1">
      <x:alignment vertical="top" wrapText="1"/>
    </x:xf>
    <x:xf numFmtId="212" fontId="1" fillId="7" borderId="1" xfId="0" applyNumberFormat="1" applyFont="1" applyFill="1" applyBorder="1" applyAlignment="1">
      <x:alignment vertical="top" wrapText="1"/>
    </x:xf>
    <x:xf numFmtId="0" fontId="17" fillId="7" borderId="1" xfId="0" applyNumberFormat="1" applyFont="1" applyFill="1" applyBorder="1" applyAlignment="1">
      <x:alignment vertical="top" wrapText="1"/>
    </x:xf>
    <x:xf numFmtId="0" fontId="1" fillId="7" borderId="10" xfId="0" applyNumberFormat="1" applyFont="1" applyFill="1" applyBorder="1" applyAlignment="1">
      <x:alignment vertical="top" wrapText="1"/>
    </x:xf>
    <x:xf numFmtId="212" fontId="1" fillId="7" borderId="10" xfId="0" applyNumberFormat="1" applyFont="1" applyFill="1" applyBorder="1" applyAlignment="1">
      <x:alignment vertical="top" wrapText="1"/>
    </x:xf>
    <x:xf numFmtId="0" fontId="17" fillId="7" borderId="10" xfId="0" applyNumberFormat="1" applyFont="1" applyFill="1" applyBorder="1" applyAlignment="1">
      <x:alignment vertical="top" wrapText="1"/>
    </x:xf>
    <x:xf numFmtId="212" fontId="10" fillId="5" borderId="10" xfId="0" applyNumberFormat="1" applyFont="1" applyFill="1" applyBorder="1" applyAlignment="1">
      <x:alignment vertical="top" wrapText="1"/>
    </x:xf>
    <x:xf numFmtId="0" fontId="16" fillId="0" borderId="0" xfId="0" applyNumberFormat="1" applyFont="1" applyFill="1" applyBorder="1" applyAlignment="1">
      <x:alignment vertical="center"/>
    </x:xf>
    <x:xf numFmtId="0" fontId="18" fillId="6" borderId="0" xfId="0" applyNumberFormat="1" applyFont="1" applyFill="1" applyBorder="1" applyAlignment="1">
      <x:alignment vertical="center"/>
    </x:xf>
    <x:xf numFmtId="0" fontId="18" fillId="6" borderId="12" xfId="0" applyNumberFormat="1" applyFont="1" applyFill="1" applyBorder="1" applyAlignment="1">
      <x:alignment vertical="center"/>
    </x:xf>
    <x:xf numFmtId="0" fontId="18" fillId="6" borderId="13" xfId="0" applyNumberFormat="1" applyFont="1" applyFill="1" applyBorder="1" applyAlignment="1">
      <x:alignment vertical="center"/>
    </x:xf>
    <x:xf numFmtId="0" fontId="18" fillId="6" borderId="14" xfId="0" applyNumberFormat="1" applyFont="1" applyFill="1" applyBorder="1" applyAlignment="1">
      <x:alignment vertical="center"/>
    </x:xf>
    <x:xf numFmtId="0" fontId="18" fillId="6" borderId="15" xfId="0" applyNumberFormat="1" applyFont="1" applyFill="1" applyBorder="1" applyAlignment="1">
      <x:alignment vertical="center"/>
    </x:xf>
    <x:xf numFmtId="0" fontId="18" fillId="6" borderId="1" xfId="0" applyNumberFormat="1" applyFont="1" applyFill="1" applyBorder="1" applyAlignment="1">
      <x:alignment vertical="center"/>
    </x:xf>
    <x:xf numFmtId="0" fontId="18" fillId="6" borderId="16" xfId="0" applyNumberFormat="1" applyFont="1" applyFill="1" applyBorder="1" applyAlignment="1">
      <x:alignment vertical="center"/>
    </x:xf>
    <x:xf numFmtId="0" fontId="18" fillId="6" borderId="12" xfId="0" applyNumberFormat="1" applyFont="1" applyFill="1" applyBorder="1" applyAlignment="1">
      <x:alignment vertical="center" wrapText="1"/>
    </x:xf>
    <x:xf numFmtId="0" fontId="18" fillId="6" borderId="13" xfId="0" applyNumberFormat="1" applyFont="1" applyFill="1" applyBorder="1" applyAlignment="1">
      <x:alignment vertical="center" wrapText="1"/>
    </x:xf>
    <x:xf numFmtId="0" fontId="18" fillId="6" borderId="14" xfId="0" applyNumberFormat="1" applyFont="1" applyFill="1" applyBorder="1" applyAlignment="1">
      <x:alignment vertical="center" wrapText="1"/>
    </x:xf>
    <x:xf numFmtId="0" fontId="18" fillId="6" borderId="15" xfId="0" applyNumberFormat="1" applyFont="1" applyFill="1" applyBorder="1" applyAlignment="1">
      <x:alignment vertical="center" wrapText="1"/>
    </x:xf>
    <x:xf numFmtId="0" fontId="18" fillId="6" borderId="1" xfId="0" applyNumberFormat="1" applyFont="1" applyFill="1" applyBorder="1" applyAlignment="1">
      <x:alignment vertical="center" wrapText="1"/>
    </x:xf>
    <x:xf numFmtId="0" fontId="18" fillId="6" borderId="16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B42318"/>
      </x:font>
      <x:fill>
        <x:patternFill patternType="solid">
          <x:bgColor rgb="FFFDE9E7"/>
        </x:patternFill>
      </x:fill>
    </x:dxf>
    <x:dxf>
      <x:font>
        <x:b/>
        <x:color rgb="FF157347"/>
      </x:font>
      <x:fill>
        <x:patternFill patternType="solid">
          <x:bgColor rgb="FFE4F4EA"/>
        </x:patternFill>
      </x:fill>
    </x:dxf>
    <x:dxf>
      <x:font>
        <x:b/>
        <x:color rgb="FF8A5A00"/>
      </x:font>
      <x:fill>
        <x:patternFill patternType="solid">
          <x:bgColor rgb="FFFFF0E0"/>
        </x:patternFill>
      </x:fill>
    </x:dxf>
    <x:dxf>
      <x:font>
        <x:b/>
        <x:color rgb="FFB4231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9aba7f2044768" /><Relationship Type="http://schemas.openxmlformats.org/officeDocument/2006/relationships/theme" Target="/xl/theme/theme1.xml" Id="R9273a68f51704b93" /><Relationship Type="http://schemas.openxmlformats.org/officeDocument/2006/relationships/sharedStrings" Target="/xl/sharedStrings.xml" Id="R1213fabad4af4254" /><Relationship Type="http://schemas.openxmlformats.org/officeDocument/2006/relationships/worksheet" Target="/xl/worksheets/sheet1.xml" Id="R85e76189a0474b06" /><Relationship Type="http://schemas.openxmlformats.org/officeDocument/2006/relationships/worksheet" Target="/xl/worksheets/sheet2.xml" Id="R0ea8c5df3ab240a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5B21D1"/>
  </x:sheetPr>
  <x:sheetViews>
    <x:sheetView showGridLines="0" workbookViewId="0">
      <x:pane xSplit="4" ySplit="10" topLeftCell="E11" activePane="bottomRight" state="frozen"/>
    </x:sheetView>
  </x:sheetViews>
  <x:sheetFormatPr defaultRowHeight="15"/>
  <x:cols>
    <x:col min="1" max="1" width="2" hidden="0" customWidth="1"/>
    <x:col min="2" max="2" width="18" hidden="0" customWidth="1"/>
    <x:col min="3" max="3" width="28" hidden="0" customWidth="1"/>
    <x:col min="4" max="4" width="33" hidden="0" customWidth="1"/>
    <x:col min="5" max="5" width="27" hidden="0" customWidth="1"/>
    <x:col min="6" max="6" width="12" hidden="0" customWidth="1"/>
    <x:col min="7" max="7" width="12" hidden="0" customWidth="1"/>
    <x:col min="8" max="8" width="38" hidden="0" customWidth="1"/>
    <x:col min="9" max="9" width="12" hidden="0" customWidth="1"/>
    <x:col min="10" max="10" width="15" hidden="0" customWidth="1"/>
    <x:col min="11" max="11" width="15" hidden="0" customWidth="1"/>
    <x:col min="12" max="12" width="13" hidden="0" customWidth="1"/>
    <x:col min="13" max="13" width="16" hidden="0" customWidth="1"/>
    <x:col min="14" max="14" width="14" hidden="0" customWidth="1"/>
    <x:col min="15" max="15" width="15" hidden="0" customWidth="1"/>
    <x:col min="16" max="16" width="16" hidden="0" customWidth="1"/>
    <x:col min="17" max="17" width="17" hidden="0" customWidth="1"/>
    <x:col min="18" max="18" width="17" hidden="0" customWidth="1"/>
    <x:col min="19" max="19" width="18" hidden="0" customWidth="1"/>
    <x:col min="20" max="20" width="21" hidden="0" customWidth="1"/>
    <x:col min="21" max="21" width="21" hidden="0" customWidth="1"/>
    <x:col min="22" max="22" width="16" hidden="0" customWidth="1"/>
    <x:col min="23" max="23" width="16" hidden="0" customWidth="1"/>
    <x:col min="24" max="24" width="18" hidden="0" customWidth="1"/>
    <x:col min="25" max="25" width="18" hidden="0" customWidth="1"/>
    <x:col min="26" max="26" width="16" hidden="0" customWidth="1"/>
    <x:col min="27" max="27" width="18" hidden="0" customWidth="1"/>
    <x:col min="28" max="28" width="17" hidden="0" customWidth="1"/>
    <x:col min="29" max="29" width="17" hidden="0" customWidth="1"/>
    <x:col min="30" max="30" width="17" hidden="0" customWidth="1"/>
    <x:col min="31" max="31" width="14" hidden="0" customWidth="1"/>
    <x:col min="32" max="32" width="3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>
      <x:c r="A2" s="2"/>
      <x:c r="B2" s="3" t="str">
        <x:v>GREYBATH TECHNOLOGY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>
      <x:c r="A3" s="2"/>
      <x:c r="B3" s="4" t="str">
        <x:v>AI task cost model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8" customHeight="1">
      <x:c r="A4" s="2"/>
      <x:c r="B4" s="7" t="str">
        <x:v>Estimate monthly operating cost and cost per verified outcome. Replace the amber sample inputs with measured pilot data before approval.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</x:row>
    <x:row r="6" ht="32" customHeight="1">
      <x:c r="A6" s="2"/>
      <x:c r="B6" s="9" t="str">
        <x:v>Planning FX (INR/USD)</x:v>
      </x:c>
      <x:c r="C6" s="14" t="n">
        <x:f>IF('Price Assumptions'!$C$6="","",'Price Assumptions'!$C$6)</x:f>
        <x:v>86</x:v>
      </x:c>
      <x:c r="D6" s="8"/>
      <x:c r="E6" s="9" t="str">
        <x:v>Monthly cost (USD)</x:v>
      </x:c>
      <x:c r="F6" s="15" t="n">
        <x:f>SUM($Z$11:$Z$20)</x:f>
        <x:v>1270.56608</x:v>
      </x:c>
      <x:c r="G6" s="8"/>
      <x:c r="H6" s="9" t="str">
        <x:v>Monthly cost (INR)</x:v>
      </x:c>
      <x:c r="I6" s="16" t="n">
        <x:f>SUM($AC$11:$AC$20)</x:f>
        <x:v>109268.68288</x:v>
      </x:c>
      <x:c r="J6" s="8"/>
      <x:c r="K6" s="9" t="str">
        <x:v>Cost / success (INR)</x:v>
      </x:c>
      <x:c r="L6" s="16" t="n">
        <x:f>IF(SUM($AA$11:$AA$20)=0,"n.a.",SUM($AC$11:$AC$20)/SUM($AA$11:$AA$20))</x:f>
        <x:v>76.67977745964912</x:v>
      </x:c>
      <x:c r="M6" s="8"/>
      <x:c r="N6" s="9" t="str">
        <x:v>Routes over cap</x:v>
      </x:c>
      <x:c r="O6" s="17" t="n">
        <x:f>COUNTIFS($AE$11:$AE$20,"Over cap")</x:f>
        <x:v>1</x:v>
      </x:c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</x:row>
    <x:row r="8" ht="34" customHeight="1">
      <x:c r="A8" s="2"/>
      <x:c r="B8" s="21" t="str">
        <x:v>Illustrative rows only. The workbook does not calculate or claim savings. Enter measured tokens, attempts, review time and error-correction effort from a controlled pilot.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</x:row>
    <x:row r="9" ht="22" customHeight="1">
      <x:c r="A9" s="2"/>
      <x:c r="B9" s="24" t="str">
        <x:v>TASK AND SUCCESS</x:v>
      </x:c>
      <x:c r="C9" s="25"/>
      <x:c r="D9" s="25"/>
      <x:c r="E9" s="25"/>
      <x:c r="F9" s="25"/>
      <x:c r="G9" s="25"/>
      <x:c r="H9" s="26"/>
      <x:c r="I9" s="24" t="str">
        <x:v>COST INPUTS</x:v>
      </x:c>
      <x:c r="J9" s="25"/>
      <x:c r="K9" s="25"/>
      <x:c r="L9" s="25"/>
      <x:c r="M9" s="25"/>
      <x:c r="N9" s="25"/>
      <x:c r="O9" s="25"/>
      <x:c r="P9" s="25"/>
      <x:c r="Q9" s="25"/>
      <x:c r="R9" s="25"/>
      <x:c r="S9" s="26"/>
      <x:c r="T9" s="24" t="str">
        <x:v>OWNERS</x:v>
      </x:c>
      <x:c r="U9" s="26"/>
      <x:c r="V9" s="24" t="str">
        <x:v>CALCULATED OUTPUTS</x:v>
      </x:c>
      <x:c r="W9" s="25"/>
      <x:c r="X9" s="25"/>
      <x:c r="Y9" s="25"/>
      <x:c r="Z9" s="25"/>
      <x:c r="AA9" s="25"/>
      <x:c r="AB9" s="25"/>
      <x:c r="AC9" s="25"/>
      <x:c r="AD9" s="25"/>
      <x:c r="AE9" s="26"/>
      <x:c r="AF9" s="27" t="str">
        <x:v>NOTES</x:v>
      </x:c>
    </x:row>
    <x:row r="10" ht="54" customHeight="1">
      <x:c r="A10" s="2"/>
      <x:c r="B10" s="36" t="str">
        <x:v>Task ID</x:v>
      </x:c>
      <x:c r="C10" s="37" t="str">
        <x:v>Task / workflow</x:v>
      </x:c>
      <x:c r="D10" s="37" t="str">
        <x:v>Model route</x:v>
      </x:c>
      <x:c r="E10" s="37" t="str">
        <x:v>Price basis</x:v>
      </x:c>
      <x:c r="F10" s="37" t="str">
        <x:v>Max steps / attempt</x:v>
      </x:c>
      <x:c r="G10" s="37" t="str">
        <x:v>Monthly volume</x:v>
      </x:c>
      <x:c r="H10" s="37" t="str">
        <x:v>Success definition</x:v>
      </x:c>
      <x:c r="I10" s="37" t="str">
        <x:v>Success rate</x:v>
      </x:c>
      <x:c r="J10" s="37" t="str">
        <x:v>Input tokens / step</x:v>
      </x:c>
      <x:c r="K10" s="37" t="str">
        <x:v>Output tokens / step</x:v>
      </x:c>
      <x:c r="L10" s="37" t="str">
        <x:v>Attempts / task</x:v>
      </x:c>
      <x:c r="M10" s="37" t="str">
        <x:v>Tool cost / attempt (USD)</x:v>
      </x:c>
      <x:c r="N10" s="37" t="str">
        <x:v>Review min / task</x:v>
      </x:c>
      <x:c r="O10" s="37" t="str">
        <x:v>Review rate (USD/hr)</x:v>
      </x:c>
      <x:c r="P10" s="37" t="str">
        <x:v>Correction min / failed task</x:v>
      </x:c>
      <x:c r="Q10" s="37" t="str">
        <x:v>Correction rate (USD/hr)</x:v>
      </x:c>
      <x:c r="R10" s="37" t="str">
        <x:v>Fixed monthly cost (USD)</x:v>
      </x:c>
      <x:c r="S10" s="37" t="str">
        <x:v>Cost cap (INR/success)</x:v>
      </x:c>
      <x:c r="T10" s="37" t="str">
        <x:v>Workflow owner</x:v>
      </x:c>
      <x:c r="U10" s="37" t="str">
        <x:v>Error-correction owner</x:v>
      </x:c>
      <x:c r="V10" s="37" t="str">
        <x:v>Input price (USD/1M)</x:v>
      </x:c>
      <x:c r="W10" s="37" t="str">
        <x:v>Output price (USD/1M)</x:v>
      </x:c>
      <x:c r="X10" s="37" t="str">
        <x:v>Model cost / attempt (USD)</x:v>
      </x:c>
      <x:c r="Y10" s="37" t="str">
        <x:v>Variable cost / task (USD)</x:v>
      </x:c>
      <x:c r="Z10" s="37" t="str">
        <x:v>Monthly cost (USD)</x:v>
      </x:c>
      <x:c r="AA10" s="37" t="str">
        <x:v>Successful outcomes / month</x:v>
      </x:c>
      <x:c r="AB10" s="37" t="str">
        <x:v>Cost / success (USD)</x:v>
      </x:c>
      <x:c r="AC10" s="37" t="str">
        <x:v>Monthly cost (INR)</x:v>
      </x:c>
      <x:c r="AD10" s="37" t="str">
        <x:v>Cost / success (INR)</x:v>
      </x:c>
      <x:c r="AE10" s="37" t="str">
        <x:v>Cap status</x:v>
      </x:c>
      <x:c r="AF10" s="38" t="str">
        <x:v>Notes</x:v>
      </x:c>
    </x:row>
    <x:row r="11" ht="58" customHeight="1">
      <x:c r="A11" s="2"/>
      <x:c r="B11" s="47" t="str">
        <x:v>T-001</x:v>
      </x:c>
      <x:c r="C11" s="47" t="str">
        <x:v>Support request classification</x:v>
      </x:c>
      <x:c r="D11" s="47" t="str">
        <x:v>Luna classify to support queue</x:v>
      </x:c>
      <x:c r="E11" s="47" t="str">
        <x:v>GPT-5.6 Luna (18 Aug 2026)</x:v>
      </x:c>
      <x:c r="F11" s="53" t="n">
        <x:v>2</x:v>
      </x:c>
      <x:c r="G11" s="53" t="n">
        <x:v>800</x:v>
      </x:c>
      <x:c r="H11" s="47" t="str">
        <x:v>Correct category and priority, verified by the queue owner</x:v>
      </x:c>
      <x:c r="I11" s="55" t="n">
        <x:v>0.92</x:v>
      </x:c>
      <x:c r="J11" s="53" t="n">
        <x:v>1200</x:v>
      </x:c>
      <x:c r="K11" s="53" t="n">
        <x:v>180</x:v>
      </x:c>
      <x:c r="L11" s="57" t="n">
        <x:v>1.05</x:v>
      </x:c>
      <x:c r="M11" s="59" t="n">
        <x:v>0.002</x:v>
      </x:c>
      <x:c r="N11" s="61" t="n">
        <x:v>0.5</x:v>
      </x:c>
      <x:c r="O11" s="63" t="n">
        <x:v>12</x:v>
      </x:c>
      <x:c r="P11" s="61" t="n">
        <x:v>4</x:v>
      </x:c>
      <x:c r="Q11" s="63" t="n">
        <x:v>18</x:v>
      </x:c>
      <x:c r="R11" s="63" t="n">
        <x:v>25</x:v>
      </x:c>
      <x:c r="S11" s="65" t="n">
        <x:v>30</x:v>
      </x:c>
      <x:c r="T11" s="47" t="str">
        <x:v>Support operations lead</x:v>
      </x:c>
      <x:c r="U11" s="47" t="str">
        <x:v>Support queue lead</x:v>
      </x:c>
      <x:c r="V11" s="67" t="n">
        <x:f>IF($C11="","",IF(COUNTIFS('Price Assumptions'!$B$11:$B$18,$E11)&lt;&gt;1,"",IF(LEN(INDEX('Price Assumptions'!$C$11:$C$18,MATCH($E11,'Price Assumptions'!$B$11:$B$18,0)))=0,"",INDEX('Price Assumptions'!$C$11:$C$18,MATCH($E11,'Price Assumptions'!$B$11:$B$18,0)))))</x:f>
        <x:v>0.2</x:v>
      </x:c>
      <x:c r="W11" s="67" t="n">
        <x:f>IF($C11="","",IF(COUNTIFS('Price Assumptions'!$B$11:$B$18,$E11)&lt;&gt;1,"",IF(LEN(INDEX('Price Assumptions'!$D$11:$D$18,MATCH($E11,'Price Assumptions'!$B$11:$B$18,0)))=0,"",INDEX('Price Assumptions'!$D$11:$D$18,MATCH($E11,'Price Assumptions'!$B$11:$B$18,0)))))</x:f>
        <x:v>1.2</x:v>
      </x:c>
      <x:c r="X11" s="69" t="n">
        <x:f>IF($C11="","",IF(AND(ISNUMBER($F11),ISNUMBER($J11),ISNUMBER($K11),ISNUMBER($V11),ISNUMBER($W11)),$F11*(($J11*$V11)/1000000+($K11*$W11)/1000000),"n.a."))</x:f>
        <x:v>0.000912</x:v>
      </x:c>
      <x:c r="Y11" s="69" t="n">
        <x:f>IF($C11="","",IF(AND(ISNUMBER($I11),ISNUMBER($L11),ISNUMBER($M11),ISNUMBER($N11),ISNUMBER($O11),ISNUMBER($P11),ISNUMBER($Q11),ISNUMBER($X11)),$L11*($X11+$M11)+($N11/60)*$O11+(1-$I11)*($P11/60)*$Q11,"n.a."))</x:f>
        <x:v>0.19905759999999995</x:v>
      </x:c>
      <x:c r="Z11" s="71" t="n">
        <x:f>IF($C11="","",IF(AND(ISNUMBER($G11),ISNUMBER($R11),ISNUMBER($Y11)),$G11*$Y11+$R11,"n.a."))</x:f>
        <x:v>184.24607999999995</x:v>
      </x:c>
      <x:c r="AA11" s="73" t="n">
        <x:f>IF($C11="","",IF(AND(ISNUMBER($G11),ISNUMBER($I11)),$G11*$I11,"n.a."))</x:f>
        <x:v>736</x:v>
      </x:c>
      <x:c r="AB11" s="75" t="n">
        <x:f>IF($C11="","",IF(AND(ISNUMBER($Z11),ISNUMBER($AA11),$AA11&gt;0),$Z11/$AA11,"n.a."))</x:f>
        <x:v>0.2503343478260869</x:v>
      </x:c>
      <x:c r="AC11" s="77" t="n">
        <x:f>IF($C11="","",IF(AND(ISNUMBER($Z11),ISNUMBER($C$6)),$Z11*$C$6,"n.a."))</x:f>
        <x:v>15845.162879999996</x:v>
      </x:c>
      <x:c r="AD11" s="77" t="n">
        <x:f>IF($C11="","",IF(AND(ISNUMBER($AB11),ISNUMBER($C$6)),$AB11*$C$6,"n.a."))</x:f>
        <x:v>21.52875391304347</x:v>
      </x:c>
      <x:c r="AE11" s="49" t="str">
        <x:f>IF($C11="","",IF(ISNUMBER($AD11),IF($S11="","Set cap",IF($AD11&lt;=$S11,"Within cap","Over cap")),"Check inputs"))</x:f>
        <x:v>Within cap</x:v>
      </x:c>
      <x:c r="AF11" s="47" t="str">
        <x:v>Illustrative. Replace with measured pilot data.</x:v>
      </x:c>
    </x:row>
    <x:row r="12" ht="58" customHeight="1">
      <x:c r="A12" s="2"/>
      <x:c r="B12" s="50" t="str">
        <x:v>T-002</x:v>
      </x:c>
      <x:c r="C12" s="50" t="str">
        <x:v>Routine support reply draft</x:v>
      </x:c>
      <x:c r="D12" s="50" t="str">
        <x:v>Terra draft to named human approval</x:v>
      </x:c>
      <x:c r="E12" s="50" t="str">
        <x:v>GPT-5.6 Terra (18 Aug 2026)</x:v>
      </x:c>
      <x:c r="F12" s="54" t="n">
        <x:v>3</x:v>
      </x:c>
      <x:c r="G12" s="54" t="n">
        <x:v>500</x:v>
      </x:c>
      <x:c r="H12" s="50" t="str">
        <x:v>Approved response sent without rework</x:v>
      </x:c>
      <x:c r="I12" s="56" t="n">
        <x:v>0.85</x:v>
      </x:c>
      <x:c r="J12" s="54" t="n">
        <x:v>2500</x:v>
      </x:c>
      <x:c r="K12" s="54" t="n">
        <x:v>650</x:v>
      </x:c>
      <x:c r="L12" s="58" t="n">
        <x:v>1.15</x:v>
      </x:c>
      <x:c r="M12" s="60" t="n">
        <x:v>0.01</x:v>
      </x:c>
      <x:c r="N12" s="62" t="n">
        <x:v>3</x:v>
      </x:c>
      <x:c r="O12" s="64" t="n">
        <x:v>15</x:v>
      </x:c>
      <x:c r="P12" s="62" t="n">
        <x:v>8</x:v>
      </x:c>
      <x:c r="Q12" s="64" t="n">
        <x:v>22</x:v>
      </x:c>
      <x:c r="R12" s="64" t="n">
        <x:v>40</x:v>
      </x:c>
      <x:c r="S12" s="66" t="n">
        <x:v>125</x:v>
      </x:c>
      <x:c r="T12" s="50" t="str">
        <x:v>Customer service manager</x:v>
      </x:c>
      <x:c r="U12" s="50" t="str">
        <x:v>Customer service reviewer</x:v>
      </x:c>
      <x:c r="V12" s="68" t="n">
        <x:f>IF($C12="","",IF(COUNTIFS('Price Assumptions'!$B$11:$B$18,$E12)&lt;&gt;1,"",IF(LEN(INDEX('Price Assumptions'!$C$11:$C$18,MATCH($E12,'Price Assumptions'!$B$11:$B$18,0)))=0,"",INDEX('Price Assumptions'!$C$11:$C$18,MATCH($E12,'Price Assumptions'!$B$11:$B$18,0)))))</x:f>
        <x:v>2</x:v>
      </x:c>
      <x:c r="W12" s="68" t="n">
        <x:f>IF($C12="","",IF(COUNTIFS('Price Assumptions'!$B$11:$B$18,$E12)&lt;&gt;1,"",IF(LEN(INDEX('Price Assumptions'!$D$11:$D$18,MATCH($E12,'Price Assumptions'!$B$11:$B$18,0)))=0,"",INDEX('Price Assumptions'!$D$11:$D$18,MATCH($E12,'Price Assumptions'!$B$11:$B$18,0)))))</x:f>
        <x:v>12</x:v>
      </x:c>
      <x:c r="X12" s="70" t="n">
        <x:f>IF($C12="","",IF(AND(ISNUMBER($F12),ISNUMBER($J12),ISNUMBER($K12),ISNUMBER($V12),ISNUMBER($W12)),$F12*(($J12*$V12)/1000000+($K12*$W12)/1000000),"n.a."))</x:f>
        <x:v>0.0384</x:v>
      </x:c>
      <x:c r="Y12" s="70" t="n">
        <x:f>IF($C12="","",IF(AND(ISNUMBER($I12),ISNUMBER($L12),ISNUMBER($M12),ISNUMBER($N12),ISNUMBER($O12),ISNUMBER($P12),ISNUMBER($Q12),ISNUMBER($X12)),$L12*($X12+$M12)+($N12/60)*$O12+(1-$I12)*($P12/60)*$Q12,"n.a."))</x:f>
        <x:v>1.24566</x:v>
      </x:c>
      <x:c r="Z12" s="72" t="n">
        <x:f>IF($C12="","",IF(AND(ISNUMBER($G12),ISNUMBER($R12),ISNUMBER($Y12)),$G12*$Y12+$R12,"n.a."))</x:f>
        <x:v>662.83</x:v>
      </x:c>
      <x:c r="AA12" s="74" t="n">
        <x:f>IF($C12="","",IF(AND(ISNUMBER($G12),ISNUMBER($I12)),$G12*$I12,"n.a."))</x:f>
        <x:v>425</x:v>
      </x:c>
      <x:c r="AB12" s="76" t="n">
        <x:f>IF($C12="","",IF(AND(ISNUMBER($Z12),ISNUMBER($AA12),$AA12&gt;0),$Z12/$AA12,"n.a."))</x:f>
        <x:v>1.5596</x:v>
      </x:c>
      <x:c r="AC12" s="78" t="n">
        <x:f>IF($C12="","",IF(AND(ISNUMBER($Z12),ISNUMBER($C$6)),$Z12*$C$6,"n.a."))</x:f>
        <x:v>57003.380000000005</x:v>
      </x:c>
      <x:c r="AD12" s="78" t="n">
        <x:f>IF($C12="","",IF(AND(ISNUMBER($AB12),ISNUMBER($C$6)),$AB12*$C$6,"n.a."))</x:f>
        <x:v>134.12560000000002</x:v>
      </x:c>
      <x:c r="AE12" s="52" t="str">
        <x:f>IF($C12="","",IF(ISNUMBER($AD12),IF($S12="","Set cap",IF($AD12&lt;=$S12,"Within cap","Over cap")),"Check inputs"))</x:f>
        <x:v>Over cap</x:v>
      </x:c>
      <x:c r="AF12" s="50" t="str">
        <x:v>Illustrative. Replace with measured pilot data.</x:v>
      </x:c>
    </x:row>
    <x:row r="13" ht="58" customHeight="1">
      <x:c r="A13" s="2"/>
      <x:c r="B13" s="50" t="str">
        <x:v>T-003</x:v>
      </x:c>
      <x:c r="C13" s="50" t="str">
        <x:v>Document field extraction</x:v>
      </x:c>
      <x:c r="D13" s="50" t="str">
        <x:v>Sonnet extract, rules validate, exception review</x:v>
      </x:c>
      <x:c r="E13" s="50" t="str">
        <x:v>Claude Sonnet 5 (18 Aug 2026)</x:v>
      </x:c>
      <x:c r="F13" s="54" t="n">
        <x:v>4</x:v>
      </x:c>
      <x:c r="G13" s="54" t="n">
        <x:v>300</x:v>
      </x:c>
      <x:c r="H13" s="50" t="str">
        <x:v>Required fields accepted by validation with no correction</x:v>
      </x:c>
      <x:c r="I13" s="56" t="n">
        <x:v>0.88</x:v>
      </x:c>
      <x:c r="J13" s="54" t="n">
        <x:v>4000</x:v>
      </x:c>
      <x:c r="K13" s="54" t="n">
        <x:v>900</x:v>
      </x:c>
      <x:c r="L13" s="58" t="n">
        <x:v>1.1</x:v>
      </x:c>
      <x:c r="M13" s="60" t="n">
        <x:v>0.025</x:v>
      </x:c>
      <x:c r="N13" s="62" t="n">
        <x:v>2</x:v>
      </x:c>
      <x:c r="O13" s="64" t="n">
        <x:v>16</x:v>
      </x:c>
      <x:c r="P13" s="62" t="n">
        <x:v>12</x:v>
      </x:c>
      <x:c r="Q13" s="64" t="n">
        <x:v>24</x:v>
      </x:c>
      <x:c r="R13" s="64" t="n">
        <x:v>60</x:v>
      </x:c>
      <x:c r="S13" s="66" t="n">
        <x:v>250</x:v>
      </x:c>
      <x:c r="T13" s="50" t="str">
        <x:v>Operations systems owner</x:v>
      </x:c>
      <x:c r="U13" s="50" t="str">
        <x:v>Document operations lead</x:v>
      </x:c>
      <x:c r="V13" s="68" t="n">
        <x:f>IF($C13="","",IF(COUNTIFS('Price Assumptions'!$B$11:$B$18,$E13)&lt;&gt;1,"",IF(LEN(INDEX('Price Assumptions'!$C$11:$C$18,MATCH($E13,'Price Assumptions'!$B$11:$B$18,0)))=0,"",INDEX('Price Assumptions'!$C$11:$C$18,MATCH($E13,'Price Assumptions'!$B$11:$B$18,0)))))</x:f>
        <x:v>2</x:v>
      </x:c>
      <x:c r="W13" s="68" t="n">
        <x:f>IF($C13="","",IF(COUNTIFS('Price Assumptions'!$B$11:$B$18,$E13)&lt;&gt;1,"",IF(LEN(INDEX('Price Assumptions'!$D$11:$D$18,MATCH($E13,'Price Assumptions'!$B$11:$B$18,0)))=0,"",INDEX('Price Assumptions'!$D$11:$D$18,MATCH($E13,'Price Assumptions'!$B$11:$B$18,0)))))</x:f>
        <x:v>10</x:v>
      </x:c>
      <x:c r="X13" s="70" t="n">
        <x:f>IF($C13="","",IF(AND(ISNUMBER($F13),ISNUMBER($J13),ISNUMBER($K13),ISNUMBER($V13),ISNUMBER($W13)),$F13*(($J13*$V13)/1000000+($K13*$W13)/1000000),"n.a."))</x:f>
        <x:v>0.068</x:v>
      </x:c>
      <x:c r="Y13" s="70" t="n">
        <x:f>IF($C13="","",IF(AND(ISNUMBER($I13),ISNUMBER($L13),ISNUMBER($M13),ISNUMBER($N13),ISNUMBER($O13),ISNUMBER($P13),ISNUMBER($Q13),ISNUMBER($X13)),$L13*($X13+$M13)+($N13/60)*$O13+(1-$I13)*($P13/60)*$Q13,"n.a."))</x:f>
        <x:v>1.2116333333333333</x:v>
      </x:c>
      <x:c r="Z13" s="72" t="n">
        <x:f>IF($C13="","",IF(AND(ISNUMBER($G13),ISNUMBER($R13),ISNUMBER($Y13)),$G13*$Y13+$R13,"n.a."))</x:f>
        <x:v>423.49</x:v>
      </x:c>
      <x:c r="AA13" s="74" t="n">
        <x:f>IF($C13="","",IF(AND(ISNUMBER($G13),ISNUMBER($I13)),$G13*$I13,"n.a."))</x:f>
        <x:v>264</x:v>
      </x:c>
      <x:c r="AB13" s="76" t="n">
        <x:f>IF($C13="","",IF(AND(ISNUMBER($Z13),ISNUMBER($AA13),$AA13&gt;0),$Z13/$AA13,"n.a."))</x:f>
        <x:v>1.604128787878788</x:v>
      </x:c>
      <x:c r="AC13" s="78" t="n">
        <x:f>IF($C13="","",IF(AND(ISNUMBER($Z13),ISNUMBER($C$6)),$Z13*$C$6,"n.a."))</x:f>
        <x:v>36420.14</x:v>
      </x:c>
      <x:c r="AD13" s="78" t="n">
        <x:f>IF($C13="","",IF(AND(ISNUMBER($AB13),ISNUMBER($C$6)),$AB13*$C$6,"n.a."))</x:f>
        <x:v>137.95507575757577</x:v>
      </x:c>
      <x:c r="AE13" s="52" t="str">
        <x:f>IF($C13="","",IF(ISNUMBER($AD13),IF($S13="","Set cap",IF($AD13&lt;=$S13,"Within cap","Over cap")),"Check inputs"))</x:f>
        <x:v>Within cap</x:v>
      </x:c>
      <x:c r="AF13" s="50" t="str">
        <x:v>Illustrative. Replace with measured pilot data.</x:v>
      </x:c>
    </x:row>
    <x:row r="14" ht="58" customHeight="1">
      <x:c r="A14" s="2"/>
      <x:c r="B14" s="50"/>
      <x:c r="C14" s="50"/>
      <x:c r="D14" s="50"/>
      <x:c r="E14" s="50"/>
      <x:c r="F14" s="54"/>
      <x:c r="G14" s="54"/>
      <x:c r="H14" s="50"/>
      <x:c r="I14" s="56"/>
      <x:c r="J14" s="54"/>
      <x:c r="K14" s="54"/>
      <x:c r="L14" s="58"/>
      <x:c r="M14" s="60"/>
      <x:c r="N14" s="62"/>
      <x:c r="O14" s="64"/>
      <x:c r="P14" s="62"/>
      <x:c r="Q14" s="64"/>
      <x:c r="R14" s="64"/>
      <x:c r="S14" s="66"/>
      <x:c r="T14" s="50"/>
      <x:c r="U14" s="50"/>
      <x:c r="V14" s="68" t="str">
        <x:f>IF($C14="","",IF(COUNTIFS('Price Assumptions'!$B$11:$B$18,$E14)&lt;&gt;1,"",IF(LEN(INDEX('Price Assumptions'!$C$11:$C$18,MATCH($E14,'Price Assumptions'!$B$11:$B$18,0)))=0,"",INDEX('Price Assumptions'!$C$11:$C$18,MATCH($E14,'Price Assumptions'!$B$11:$B$18,0)))))</x:f>
      </x:c>
      <x:c r="W14" s="68" t="str">
        <x:f>IF($C14="","",IF(COUNTIFS('Price Assumptions'!$B$11:$B$18,$E14)&lt;&gt;1,"",IF(LEN(INDEX('Price Assumptions'!$D$11:$D$18,MATCH($E14,'Price Assumptions'!$B$11:$B$18,0)))=0,"",INDEX('Price Assumptions'!$D$11:$D$18,MATCH($E14,'Price Assumptions'!$B$11:$B$18,0)))))</x:f>
      </x:c>
      <x:c r="X14" s="70" t="str">
        <x:f>IF($C14="","",IF(AND(ISNUMBER($F14),ISNUMBER($J14),ISNUMBER($K14),ISNUMBER($V14),ISNUMBER($W14)),$F14*(($J14*$V14)/1000000+($K14*$W14)/1000000),"n.a."))</x:f>
      </x:c>
      <x:c r="Y14" s="70" t="str">
        <x:f>IF($C14="","",IF(AND(ISNUMBER($I14),ISNUMBER($L14),ISNUMBER($M14),ISNUMBER($N14),ISNUMBER($O14),ISNUMBER($P14),ISNUMBER($Q14),ISNUMBER($X14)),$L14*($X14+$M14)+($N14/60)*$O14+(1-$I14)*($P14/60)*$Q14,"n.a."))</x:f>
      </x:c>
      <x:c r="Z14" s="72" t="str">
        <x:f>IF($C14="","",IF(AND(ISNUMBER($G14),ISNUMBER($R14),ISNUMBER($Y14)),$G14*$Y14+$R14,"n.a."))</x:f>
      </x:c>
      <x:c r="AA14" s="74" t="str">
        <x:f>IF($C14="","",IF(AND(ISNUMBER($G14),ISNUMBER($I14)),$G14*$I14,"n.a."))</x:f>
      </x:c>
      <x:c r="AB14" s="76" t="str">
        <x:f>IF($C14="","",IF(AND(ISNUMBER($Z14),ISNUMBER($AA14),$AA14&gt;0),$Z14/$AA14,"n.a."))</x:f>
      </x:c>
      <x:c r="AC14" s="78" t="str">
        <x:f>IF($C14="","",IF(AND(ISNUMBER($Z14),ISNUMBER($C$6)),$Z14*$C$6,"n.a."))</x:f>
      </x:c>
      <x:c r="AD14" s="78" t="str">
        <x:f>IF($C14="","",IF(AND(ISNUMBER($AB14),ISNUMBER($C$6)),$AB14*$C$6,"n.a."))</x:f>
      </x:c>
      <x:c r="AE14" s="52" t="str">
        <x:f>IF($C14="","",IF(ISNUMBER($AD14),IF($S14="","Set cap",IF($AD14&lt;=$S14,"Within cap","Over cap")),"Check inputs"))</x:f>
      </x:c>
      <x:c r="AF14" s="50"/>
    </x:row>
    <x:row r="15" ht="58" customHeight="1">
      <x:c r="A15" s="2"/>
      <x:c r="B15" s="50"/>
      <x:c r="C15" s="50"/>
      <x:c r="D15" s="50"/>
      <x:c r="E15" s="50"/>
      <x:c r="F15" s="54"/>
      <x:c r="G15" s="54"/>
      <x:c r="H15" s="50"/>
      <x:c r="I15" s="56"/>
      <x:c r="J15" s="54"/>
      <x:c r="K15" s="54"/>
      <x:c r="L15" s="58"/>
      <x:c r="M15" s="60"/>
      <x:c r="N15" s="62"/>
      <x:c r="O15" s="64"/>
      <x:c r="P15" s="62"/>
      <x:c r="Q15" s="64"/>
      <x:c r="R15" s="64"/>
      <x:c r="S15" s="66"/>
      <x:c r="T15" s="50"/>
      <x:c r="U15" s="50"/>
      <x:c r="V15" s="68" t="str">
        <x:f>IF($C15="","",IF(COUNTIFS('Price Assumptions'!$B$11:$B$18,$E15)&lt;&gt;1,"",IF(LEN(INDEX('Price Assumptions'!$C$11:$C$18,MATCH($E15,'Price Assumptions'!$B$11:$B$18,0)))=0,"",INDEX('Price Assumptions'!$C$11:$C$18,MATCH($E15,'Price Assumptions'!$B$11:$B$18,0)))))</x:f>
      </x:c>
      <x:c r="W15" s="68" t="str">
        <x:f>IF($C15="","",IF(COUNTIFS('Price Assumptions'!$B$11:$B$18,$E15)&lt;&gt;1,"",IF(LEN(INDEX('Price Assumptions'!$D$11:$D$18,MATCH($E15,'Price Assumptions'!$B$11:$B$18,0)))=0,"",INDEX('Price Assumptions'!$D$11:$D$18,MATCH($E15,'Price Assumptions'!$B$11:$B$18,0)))))</x:f>
      </x:c>
      <x:c r="X15" s="70" t="str">
        <x:f>IF($C15="","",IF(AND(ISNUMBER($F15),ISNUMBER($J15),ISNUMBER($K15),ISNUMBER($V15),ISNUMBER($W15)),$F15*(($J15*$V15)/1000000+($K15*$W15)/1000000),"n.a."))</x:f>
      </x:c>
      <x:c r="Y15" s="70" t="str">
        <x:f>IF($C15="","",IF(AND(ISNUMBER($I15),ISNUMBER($L15),ISNUMBER($M15),ISNUMBER($N15),ISNUMBER($O15),ISNUMBER($P15),ISNUMBER($Q15),ISNUMBER($X15)),$L15*($X15+$M15)+($N15/60)*$O15+(1-$I15)*($P15/60)*$Q15,"n.a."))</x:f>
      </x:c>
      <x:c r="Z15" s="72" t="str">
        <x:f>IF($C15="","",IF(AND(ISNUMBER($G15),ISNUMBER($R15),ISNUMBER($Y15)),$G15*$Y15+$R15,"n.a."))</x:f>
      </x:c>
      <x:c r="AA15" s="74" t="str">
        <x:f>IF($C15="","",IF(AND(ISNUMBER($G15),ISNUMBER($I15)),$G15*$I15,"n.a."))</x:f>
      </x:c>
      <x:c r="AB15" s="76" t="str">
        <x:f>IF($C15="","",IF(AND(ISNUMBER($Z15),ISNUMBER($AA15),$AA15&gt;0),$Z15/$AA15,"n.a."))</x:f>
      </x:c>
      <x:c r="AC15" s="78" t="str">
        <x:f>IF($C15="","",IF(AND(ISNUMBER($Z15),ISNUMBER($C$6)),$Z15*$C$6,"n.a."))</x:f>
      </x:c>
      <x:c r="AD15" s="78" t="str">
        <x:f>IF($C15="","",IF(AND(ISNUMBER($AB15),ISNUMBER($C$6)),$AB15*$C$6,"n.a."))</x:f>
      </x:c>
      <x:c r="AE15" s="52" t="str">
        <x:f>IF($C15="","",IF(ISNUMBER($AD15),IF($S15="","Set cap",IF($AD15&lt;=$S15,"Within cap","Over cap")),"Check inputs"))</x:f>
      </x:c>
      <x:c r="AF15" s="50"/>
    </x:row>
    <x:row r="16" ht="58" customHeight="1">
      <x:c r="A16" s="2"/>
      <x:c r="B16" s="50"/>
      <x:c r="C16" s="50"/>
      <x:c r="D16" s="50"/>
      <x:c r="E16" s="50"/>
      <x:c r="F16" s="54"/>
      <x:c r="G16" s="54"/>
      <x:c r="H16" s="50"/>
      <x:c r="I16" s="56"/>
      <x:c r="J16" s="54"/>
      <x:c r="K16" s="54"/>
      <x:c r="L16" s="58"/>
      <x:c r="M16" s="60"/>
      <x:c r="N16" s="62"/>
      <x:c r="O16" s="64"/>
      <x:c r="P16" s="62"/>
      <x:c r="Q16" s="64"/>
      <x:c r="R16" s="64"/>
      <x:c r="S16" s="66"/>
      <x:c r="T16" s="50"/>
      <x:c r="U16" s="50"/>
      <x:c r="V16" s="68" t="str">
        <x:f>IF($C16="","",IF(COUNTIFS('Price Assumptions'!$B$11:$B$18,$E16)&lt;&gt;1,"",IF(LEN(INDEX('Price Assumptions'!$C$11:$C$18,MATCH($E16,'Price Assumptions'!$B$11:$B$18,0)))=0,"",INDEX('Price Assumptions'!$C$11:$C$18,MATCH($E16,'Price Assumptions'!$B$11:$B$18,0)))))</x:f>
      </x:c>
      <x:c r="W16" s="68" t="str">
        <x:f>IF($C16="","",IF(COUNTIFS('Price Assumptions'!$B$11:$B$18,$E16)&lt;&gt;1,"",IF(LEN(INDEX('Price Assumptions'!$D$11:$D$18,MATCH($E16,'Price Assumptions'!$B$11:$B$18,0)))=0,"",INDEX('Price Assumptions'!$D$11:$D$18,MATCH($E16,'Price Assumptions'!$B$11:$B$18,0)))))</x:f>
      </x:c>
      <x:c r="X16" s="70" t="str">
        <x:f>IF($C16="","",IF(AND(ISNUMBER($F16),ISNUMBER($J16),ISNUMBER($K16),ISNUMBER($V16),ISNUMBER($W16)),$F16*(($J16*$V16)/1000000+($K16*$W16)/1000000),"n.a."))</x:f>
      </x:c>
      <x:c r="Y16" s="70" t="str">
        <x:f>IF($C16="","",IF(AND(ISNUMBER($I16),ISNUMBER($L16),ISNUMBER($M16),ISNUMBER($N16),ISNUMBER($O16),ISNUMBER($P16),ISNUMBER($Q16),ISNUMBER($X16)),$L16*($X16+$M16)+($N16/60)*$O16+(1-$I16)*($P16/60)*$Q16,"n.a."))</x:f>
      </x:c>
      <x:c r="Z16" s="72" t="str">
        <x:f>IF($C16="","",IF(AND(ISNUMBER($G16),ISNUMBER($R16),ISNUMBER($Y16)),$G16*$Y16+$R16,"n.a."))</x:f>
      </x:c>
      <x:c r="AA16" s="74" t="str">
        <x:f>IF($C16="","",IF(AND(ISNUMBER($G16),ISNUMBER($I16)),$G16*$I16,"n.a."))</x:f>
      </x:c>
      <x:c r="AB16" s="76" t="str">
        <x:f>IF($C16="","",IF(AND(ISNUMBER($Z16),ISNUMBER($AA16),$AA16&gt;0),$Z16/$AA16,"n.a."))</x:f>
      </x:c>
      <x:c r="AC16" s="78" t="str">
        <x:f>IF($C16="","",IF(AND(ISNUMBER($Z16),ISNUMBER($C$6)),$Z16*$C$6,"n.a."))</x:f>
      </x:c>
      <x:c r="AD16" s="78" t="str">
        <x:f>IF($C16="","",IF(AND(ISNUMBER($AB16),ISNUMBER($C$6)),$AB16*$C$6,"n.a."))</x:f>
      </x:c>
      <x:c r="AE16" s="52" t="str">
        <x:f>IF($C16="","",IF(ISNUMBER($AD16),IF($S16="","Set cap",IF($AD16&lt;=$S16,"Within cap","Over cap")),"Check inputs"))</x:f>
      </x:c>
      <x:c r="AF16" s="50"/>
    </x:row>
    <x:row r="17" ht="58" customHeight="1">
      <x:c r="A17" s="2"/>
      <x:c r="B17" s="50"/>
      <x:c r="C17" s="50"/>
      <x:c r="D17" s="50"/>
      <x:c r="E17" s="50"/>
      <x:c r="F17" s="54"/>
      <x:c r="G17" s="54"/>
      <x:c r="H17" s="50"/>
      <x:c r="I17" s="56"/>
      <x:c r="J17" s="54"/>
      <x:c r="K17" s="54"/>
      <x:c r="L17" s="58"/>
      <x:c r="M17" s="60"/>
      <x:c r="N17" s="62"/>
      <x:c r="O17" s="64"/>
      <x:c r="P17" s="62"/>
      <x:c r="Q17" s="64"/>
      <x:c r="R17" s="64"/>
      <x:c r="S17" s="66"/>
      <x:c r="T17" s="50"/>
      <x:c r="U17" s="50"/>
      <x:c r="V17" s="68" t="str">
        <x:f>IF($C17="","",IF(COUNTIFS('Price Assumptions'!$B$11:$B$18,$E17)&lt;&gt;1,"",IF(LEN(INDEX('Price Assumptions'!$C$11:$C$18,MATCH($E17,'Price Assumptions'!$B$11:$B$18,0)))=0,"",INDEX('Price Assumptions'!$C$11:$C$18,MATCH($E17,'Price Assumptions'!$B$11:$B$18,0)))))</x:f>
      </x:c>
      <x:c r="W17" s="68" t="str">
        <x:f>IF($C17="","",IF(COUNTIFS('Price Assumptions'!$B$11:$B$18,$E17)&lt;&gt;1,"",IF(LEN(INDEX('Price Assumptions'!$D$11:$D$18,MATCH($E17,'Price Assumptions'!$B$11:$B$18,0)))=0,"",INDEX('Price Assumptions'!$D$11:$D$18,MATCH($E17,'Price Assumptions'!$B$11:$B$18,0)))))</x:f>
      </x:c>
      <x:c r="X17" s="70" t="str">
        <x:f>IF($C17="","",IF(AND(ISNUMBER($F17),ISNUMBER($J17),ISNUMBER($K17),ISNUMBER($V17),ISNUMBER($W17)),$F17*(($J17*$V17)/1000000+($K17*$W17)/1000000),"n.a."))</x:f>
      </x:c>
      <x:c r="Y17" s="70" t="str">
        <x:f>IF($C17="","",IF(AND(ISNUMBER($I17),ISNUMBER($L17),ISNUMBER($M17),ISNUMBER($N17),ISNUMBER($O17),ISNUMBER($P17),ISNUMBER($Q17),ISNUMBER($X17)),$L17*($X17+$M17)+($N17/60)*$O17+(1-$I17)*($P17/60)*$Q17,"n.a."))</x:f>
      </x:c>
      <x:c r="Z17" s="72" t="str">
        <x:f>IF($C17="","",IF(AND(ISNUMBER($G17),ISNUMBER($R17),ISNUMBER($Y17)),$G17*$Y17+$R17,"n.a."))</x:f>
      </x:c>
      <x:c r="AA17" s="74" t="str">
        <x:f>IF($C17="","",IF(AND(ISNUMBER($G17),ISNUMBER($I17)),$G17*$I17,"n.a."))</x:f>
      </x:c>
      <x:c r="AB17" s="76" t="str">
        <x:f>IF($C17="","",IF(AND(ISNUMBER($Z17),ISNUMBER($AA17),$AA17&gt;0),$Z17/$AA17,"n.a."))</x:f>
      </x:c>
      <x:c r="AC17" s="78" t="str">
        <x:f>IF($C17="","",IF(AND(ISNUMBER($Z17),ISNUMBER($C$6)),$Z17*$C$6,"n.a."))</x:f>
      </x:c>
      <x:c r="AD17" s="78" t="str">
        <x:f>IF($C17="","",IF(AND(ISNUMBER($AB17),ISNUMBER($C$6)),$AB17*$C$6,"n.a."))</x:f>
      </x:c>
      <x:c r="AE17" s="52" t="str">
        <x:f>IF($C17="","",IF(ISNUMBER($AD17),IF($S17="","Set cap",IF($AD17&lt;=$S17,"Within cap","Over cap")),"Check inputs"))</x:f>
      </x:c>
      <x:c r="AF17" s="50"/>
    </x:row>
    <x:row r="18" ht="58" customHeight="1">
      <x:c r="A18" s="2"/>
      <x:c r="B18" s="50"/>
      <x:c r="C18" s="50"/>
      <x:c r="D18" s="50"/>
      <x:c r="E18" s="50"/>
      <x:c r="F18" s="54"/>
      <x:c r="G18" s="54"/>
      <x:c r="H18" s="50"/>
      <x:c r="I18" s="56"/>
      <x:c r="J18" s="54"/>
      <x:c r="K18" s="54"/>
      <x:c r="L18" s="58"/>
      <x:c r="M18" s="60"/>
      <x:c r="N18" s="62"/>
      <x:c r="O18" s="64"/>
      <x:c r="P18" s="62"/>
      <x:c r="Q18" s="64"/>
      <x:c r="R18" s="64"/>
      <x:c r="S18" s="66"/>
      <x:c r="T18" s="50"/>
      <x:c r="U18" s="50"/>
      <x:c r="V18" s="68" t="str">
        <x:f>IF($C18="","",IF(COUNTIFS('Price Assumptions'!$B$11:$B$18,$E18)&lt;&gt;1,"",IF(LEN(INDEX('Price Assumptions'!$C$11:$C$18,MATCH($E18,'Price Assumptions'!$B$11:$B$18,0)))=0,"",INDEX('Price Assumptions'!$C$11:$C$18,MATCH($E18,'Price Assumptions'!$B$11:$B$18,0)))))</x:f>
      </x:c>
      <x:c r="W18" s="68" t="str">
        <x:f>IF($C18="","",IF(COUNTIFS('Price Assumptions'!$B$11:$B$18,$E18)&lt;&gt;1,"",IF(LEN(INDEX('Price Assumptions'!$D$11:$D$18,MATCH($E18,'Price Assumptions'!$B$11:$B$18,0)))=0,"",INDEX('Price Assumptions'!$D$11:$D$18,MATCH($E18,'Price Assumptions'!$B$11:$B$18,0)))))</x:f>
      </x:c>
      <x:c r="X18" s="70" t="str">
        <x:f>IF($C18="","",IF(AND(ISNUMBER($F18),ISNUMBER($J18),ISNUMBER($K18),ISNUMBER($V18),ISNUMBER($W18)),$F18*(($J18*$V18)/1000000+($K18*$W18)/1000000),"n.a."))</x:f>
      </x:c>
      <x:c r="Y18" s="70" t="str">
        <x:f>IF($C18="","",IF(AND(ISNUMBER($I18),ISNUMBER($L18),ISNUMBER($M18),ISNUMBER($N18),ISNUMBER($O18),ISNUMBER($P18),ISNUMBER($Q18),ISNUMBER($X18)),$L18*($X18+$M18)+($N18/60)*$O18+(1-$I18)*($P18/60)*$Q18,"n.a."))</x:f>
      </x:c>
      <x:c r="Z18" s="72" t="str">
        <x:f>IF($C18="","",IF(AND(ISNUMBER($G18),ISNUMBER($R18),ISNUMBER($Y18)),$G18*$Y18+$R18,"n.a."))</x:f>
      </x:c>
      <x:c r="AA18" s="74" t="str">
        <x:f>IF($C18="","",IF(AND(ISNUMBER($G18),ISNUMBER($I18)),$G18*$I18,"n.a."))</x:f>
      </x:c>
      <x:c r="AB18" s="76" t="str">
        <x:f>IF($C18="","",IF(AND(ISNUMBER($Z18),ISNUMBER($AA18),$AA18&gt;0),$Z18/$AA18,"n.a."))</x:f>
      </x:c>
      <x:c r="AC18" s="78" t="str">
        <x:f>IF($C18="","",IF(AND(ISNUMBER($Z18),ISNUMBER($C$6)),$Z18*$C$6,"n.a."))</x:f>
      </x:c>
      <x:c r="AD18" s="78" t="str">
        <x:f>IF($C18="","",IF(AND(ISNUMBER($AB18),ISNUMBER($C$6)),$AB18*$C$6,"n.a."))</x:f>
      </x:c>
      <x:c r="AE18" s="52" t="str">
        <x:f>IF($C18="","",IF(ISNUMBER($AD18),IF($S18="","Set cap",IF($AD18&lt;=$S18,"Within cap","Over cap")),"Check inputs"))</x:f>
      </x:c>
      <x:c r="AF18" s="50"/>
    </x:row>
    <x:row r="19" ht="58" customHeight="1">
      <x:c r="A19" s="2"/>
      <x:c r="B19" s="50"/>
      <x:c r="C19" s="50"/>
      <x:c r="D19" s="50"/>
      <x:c r="E19" s="50"/>
      <x:c r="F19" s="54"/>
      <x:c r="G19" s="54"/>
      <x:c r="H19" s="50"/>
      <x:c r="I19" s="56"/>
      <x:c r="J19" s="54"/>
      <x:c r="K19" s="54"/>
      <x:c r="L19" s="58"/>
      <x:c r="M19" s="60"/>
      <x:c r="N19" s="62"/>
      <x:c r="O19" s="64"/>
      <x:c r="P19" s="62"/>
      <x:c r="Q19" s="64"/>
      <x:c r="R19" s="64"/>
      <x:c r="S19" s="66"/>
      <x:c r="T19" s="50"/>
      <x:c r="U19" s="50"/>
      <x:c r="V19" s="68" t="str">
        <x:f>IF($C19="","",IF(COUNTIFS('Price Assumptions'!$B$11:$B$18,$E19)&lt;&gt;1,"",IF(LEN(INDEX('Price Assumptions'!$C$11:$C$18,MATCH($E19,'Price Assumptions'!$B$11:$B$18,0)))=0,"",INDEX('Price Assumptions'!$C$11:$C$18,MATCH($E19,'Price Assumptions'!$B$11:$B$18,0)))))</x:f>
      </x:c>
      <x:c r="W19" s="68" t="str">
        <x:f>IF($C19="","",IF(COUNTIFS('Price Assumptions'!$B$11:$B$18,$E19)&lt;&gt;1,"",IF(LEN(INDEX('Price Assumptions'!$D$11:$D$18,MATCH($E19,'Price Assumptions'!$B$11:$B$18,0)))=0,"",INDEX('Price Assumptions'!$D$11:$D$18,MATCH($E19,'Price Assumptions'!$B$11:$B$18,0)))))</x:f>
      </x:c>
      <x:c r="X19" s="70" t="str">
        <x:f>IF($C19="","",IF(AND(ISNUMBER($F19),ISNUMBER($J19),ISNUMBER($K19),ISNUMBER($V19),ISNUMBER($W19)),$F19*(($J19*$V19)/1000000+($K19*$W19)/1000000),"n.a."))</x:f>
      </x:c>
      <x:c r="Y19" s="70" t="str">
        <x:f>IF($C19="","",IF(AND(ISNUMBER($I19),ISNUMBER($L19),ISNUMBER($M19),ISNUMBER($N19),ISNUMBER($O19),ISNUMBER($P19),ISNUMBER($Q19),ISNUMBER($X19)),$L19*($X19+$M19)+($N19/60)*$O19+(1-$I19)*($P19/60)*$Q19,"n.a."))</x:f>
      </x:c>
      <x:c r="Z19" s="72" t="str">
        <x:f>IF($C19="","",IF(AND(ISNUMBER($G19),ISNUMBER($R19),ISNUMBER($Y19)),$G19*$Y19+$R19,"n.a."))</x:f>
      </x:c>
      <x:c r="AA19" s="74" t="str">
        <x:f>IF($C19="","",IF(AND(ISNUMBER($G19),ISNUMBER($I19)),$G19*$I19,"n.a."))</x:f>
      </x:c>
      <x:c r="AB19" s="76" t="str">
        <x:f>IF($C19="","",IF(AND(ISNUMBER($Z19),ISNUMBER($AA19),$AA19&gt;0),$Z19/$AA19,"n.a."))</x:f>
      </x:c>
      <x:c r="AC19" s="78" t="str">
        <x:f>IF($C19="","",IF(AND(ISNUMBER($Z19),ISNUMBER($C$6)),$Z19*$C$6,"n.a."))</x:f>
      </x:c>
      <x:c r="AD19" s="78" t="str">
        <x:f>IF($C19="","",IF(AND(ISNUMBER($AB19),ISNUMBER($C$6)),$AB19*$C$6,"n.a."))</x:f>
      </x:c>
      <x:c r="AE19" s="52" t="str">
        <x:f>IF($C19="","",IF(ISNUMBER($AD19),IF($S19="","Set cap",IF($AD19&lt;=$S19,"Within cap","Over cap")),"Check inputs"))</x:f>
      </x:c>
      <x:c r="AF19" s="50"/>
    </x:row>
    <x:row r="20" ht="58" customHeight="1">
      <x:c r="A20" s="2"/>
      <x:c r="B20" s="50"/>
      <x:c r="C20" s="50"/>
      <x:c r="D20" s="50"/>
      <x:c r="E20" s="50"/>
      <x:c r="F20" s="54"/>
      <x:c r="G20" s="54"/>
      <x:c r="H20" s="50"/>
      <x:c r="I20" s="56"/>
      <x:c r="J20" s="54"/>
      <x:c r="K20" s="54"/>
      <x:c r="L20" s="58"/>
      <x:c r="M20" s="60"/>
      <x:c r="N20" s="62"/>
      <x:c r="O20" s="64"/>
      <x:c r="P20" s="62"/>
      <x:c r="Q20" s="64"/>
      <x:c r="R20" s="64"/>
      <x:c r="S20" s="66"/>
      <x:c r="T20" s="50"/>
      <x:c r="U20" s="50"/>
      <x:c r="V20" s="68" t="str">
        <x:f>IF($C20="","",IF(COUNTIFS('Price Assumptions'!$B$11:$B$18,$E20)&lt;&gt;1,"",IF(LEN(INDEX('Price Assumptions'!$C$11:$C$18,MATCH($E20,'Price Assumptions'!$B$11:$B$18,0)))=0,"",INDEX('Price Assumptions'!$C$11:$C$18,MATCH($E20,'Price Assumptions'!$B$11:$B$18,0)))))</x:f>
      </x:c>
      <x:c r="W20" s="68" t="str">
        <x:f>IF($C20="","",IF(COUNTIFS('Price Assumptions'!$B$11:$B$18,$E20)&lt;&gt;1,"",IF(LEN(INDEX('Price Assumptions'!$D$11:$D$18,MATCH($E20,'Price Assumptions'!$B$11:$B$18,0)))=0,"",INDEX('Price Assumptions'!$D$11:$D$18,MATCH($E20,'Price Assumptions'!$B$11:$B$18,0)))))</x:f>
      </x:c>
      <x:c r="X20" s="70" t="str">
        <x:f>IF($C20="","",IF(AND(ISNUMBER($F20),ISNUMBER($J20),ISNUMBER($K20),ISNUMBER($V20),ISNUMBER($W20)),$F20*(($J20*$V20)/1000000+($K20*$W20)/1000000),"n.a."))</x:f>
      </x:c>
      <x:c r="Y20" s="70" t="str">
        <x:f>IF($C20="","",IF(AND(ISNUMBER($I20),ISNUMBER($L20),ISNUMBER($M20),ISNUMBER($N20),ISNUMBER($O20),ISNUMBER($P20),ISNUMBER($Q20),ISNUMBER($X20)),$L20*($X20+$M20)+($N20/60)*$O20+(1-$I20)*($P20/60)*$Q20,"n.a."))</x:f>
      </x:c>
      <x:c r="Z20" s="72" t="str">
        <x:f>IF($C20="","",IF(AND(ISNUMBER($G20),ISNUMBER($R20),ISNUMBER($Y20)),$G20*$Y20+$R20,"n.a."))</x:f>
      </x:c>
      <x:c r="AA20" s="74" t="str">
        <x:f>IF($C20="","",IF(AND(ISNUMBER($G20),ISNUMBER($I20)),$G20*$I20,"n.a."))</x:f>
      </x:c>
      <x:c r="AB20" s="76" t="str">
        <x:f>IF($C20="","",IF(AND(ISNUMBER($Z20),ISNUMBER($AA20),$AA20&gt;0),$Z20/$AA20,"n.a."))</x:f>
      </x:c>
      <x:c r="AC20" s="78" t="str">
        <x:f>IF($C20="","",IF(AND(ISNUMBER($Z20),ISNUMBER($C$6)),$Z20*$C$6,"n.a."))</x:f>
      </x:c>
      <x:c r="AD20" s="78" t="str">
        <x:f>IF($C20="","",IF(AND(ISNUMBER($AB20),ISNUMBER($C$6)),$AB20*$C$6,"n.a."))</x:f>
      </x:c>
      <x:c r="AE20" s="52" t="str">
        <x:f>IF($C20="","",IF(ISNUMBER($AD20),IF($S20="","Set cap",IF($AD20&lt;=$S20,"Within cap","Over cap")),"Check inputs"))</x:f>
      </x:c>
      <x:c r="AF20" s="50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</x:row>
  </x:sheetData>
  <x:mergeCells>
    <x:mergeCell ref="B4:O4"/>
    <x:mergeCell ref="B8:O8"/>
    <x:mergeCell ref="B9:H9"/>
    <x:mergeCell ref="I9:S9"/>
    <x:mergeCell ref="T9:U9"/>
    <x:mergeCell ref="V9:AE9"/>
  </x:mergeCells>
  <x:conditionalFormatting sqref="AE11:AE20">
    <x:cfRule type="containsText" dxfId="0" priority="1" operator="containsText" text="Over cap"/>
    <x:cfRule type="containsText" dxfId="1" priority="2" operator="containsText" text="Within cap"/>
    <x:cfRule type="containsText" dxfId="2" priority="3" operator="containsText" text="Set cap"/>
    <x:cfRule type="containsText" dxfId="3" priority="4" operator="containsText" text="Check inputs"/>
  </x:conditionalFormatting>
  <x:dataValidations count="14">
    <x:dataValidation type="list" sqref="E11:E20">
      <x:formula1>"GPT-5.6 Sol (18 Aug 2026),GPT-5.6 Terra (18 Aug 2026),GPT-5.6 Luna (18 Aug 2026),Claude Sonnet 5 (18 Aug 2026),Gemini 3.7 Flash (18 Aug 2026),Custom blended route 1,Custom blended route 2,Custom blended route 3"</x:formula1>
    </x:dataValidation>
    <x:dataValidation type="whole" operator="between" sqref="F11:F20">
      <x:formula1>1</x:formula1>
      <x:formula2>100</x:formula2>
    </x:dataValidation>
    <x:dataValidation type="whole" operator="between" sqref="G11:G20">
      <x:formula1>0</x:formula1>
      <x:formula2>10000000</x:formula2>
    </x:dataValidation>
    <x:dataValidation type="decimal" operator="between" sqref="I11:I20">
      <x:formula1>0</x:formula1>
      <x:formula2>1</x:formula2>
    </x:dataValidation>
    <x:dataValidation type="whole" operator="between" sqref="J11:J20">
      <x:formula1>0</x:formula1>
      <x:formula2>100000000</x:formula2>
    </x:dataValidation>
    <x:dataValidation type="whole" operator="between" sqref="K11:K20">
      <x:formula1>0</x:formula1>
      <x:formula2>100000000</x:formula2>
    </x:dataValidation>
    <x:dataValidation type="decimal" operator="between" sqref="L11:L20">
      <x:formula1>1</x:formula1>
      <x:formula2>100</x:formula2>
    </x:dataValidation>
    <x:dataValidation type="decimal" operator="between" sqref="M11:M20">
      <x:formula1>0</x:formula1>
      <x:formula2>1000000000</x:formula2>
    </x:dataValidation>
    <x:dataValidation type="decimal" operator="between" sqref="N11:N20">
      <x:formula1>0</x:formula1>
      <x:formula2>1000000000</x:formula2>
    </x:dataValidation>
    <x:dataValidation type="decimal" operator="between" sqref="O11:O20">
      <x:formula1>0</x:formula1>
      <x:formula2>1000000000</x:formula2>
    </x:dataValidation>
    <x:dataValidation type="decimal" operator="between" sqref="P11:P20">
      <x:formula1>0</x:formula1>
      <x:formula2>1000000000</x:formula2>
    </x:dataValidation>
    <x:dataValidation type="decimal" operator="between" sqref="Q11:Q20">
      <x:formula1>0</x:formula1>
      <x:formula2>1000000000</x:formula2>
    </x:dataValidation>
    <x:dataValidation type="decimal" operator="between" sqref="R11:R20">
      <x:formula1>0</x:formula1>
      <x:formula2>1000000000</x:formula2>
    </x:dataValidation>
    <x:dataValidation type="decimal" operator="between" sqref="S11:S20">
      <x:formula1>0</x:formula1>
      <x:formula2>1000000000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D8C9FF"/>
  </x:sheetPr>
  <x:sheetViews>
    <x:sheetView showGridLines="0" workbookViewId="0">
      <x:pane xSplit="2" ySplit="10" topLeftCell="C11" activePane="bottomRight" state="frozen"/>
    </x:sheetView>
  </x:sheetViews>
  <x:sheetFormatPr defaultRowHeight="15"/>
  <x:cols>
    <x:col min="1" max="1" width="2" hidden="0" customWidth="1"/>
    <x:col min="2" max="2" width="32" hidden="0" customWidth="1"/>
    <x:col min="3" max="3" width="18" hidden="0" customWidth="1"/>
    <x:col min="4" max="4" width="18" hidden="0" customWidth="1"/>
    <x:col min="5" max="5" width="22" hidden="0" customWidth="1"/>
    <x:col min="6" max="6" width="16" hidden="0" customWidth="1"/>
    <x:col min="7" max="7" width="54" hidden="0" customWidth="1"/>
    <x:col min="8" max="8" width="4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  <x:c r="AA1" s="2"/>
      <x:c r="AB1" s="2"/>
      <x:c r="AC1" s="2"/>
      <x:c r="AD1" s="2"/>
      <x:c r="AE1" s="2"/>
      <x:c r="AF1" s="2"/>
    </x:row>
    <x:row r="2">
      <x:c r="A2" s="2"/>
      <x:c r="B2" s="3" t="str">
        <x:v>GREYBATH TECHNOLOGY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  <x:c r="AA2" s="2"/>
      <x:c r="AB2" s="2"/>
      <x:c r="AC2" s="2"/>
      <x:c r="AD2" s="2"/>
      <x:c r="AE2" s="2"/>
      <x:c r="AF2" s="2"/>
    </x:row>
    <x:row r="3">
      <x:c r="A3" s="2"/>
      <x:c r="B3" s="4" t="str">
        <x:v>Historical price assumptions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  <x:c r="AA3" s="2"/>
      <x:c r="AB3" s="2"/>
      <x:c r="AC3" s="2"/>
      <x:c r="AD3" s="2"/>
      <x:c r="AE3" s="2"/>
      <x:c r="AF3" s="2"/>
    </x:row>
    <x:row r="4" ht="28" customHeight="1">
      <x:c r="A4" s="2"/>
      <x:c r="B4" s="7" t="str">
        <x:v>Editable standard paid API token rates used by the task model. Rates are a dated planning snapshot, not a current-price claim.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  <x:c r="AA4" s="2"/>
      <x:c r="AB4" s="2"/>
      <x:c r="AC4" s="2"/>
      <x:c r="AD4" s="2"/>
      <x:c r="AE4" s="2"/>
      <x:c r="AF4" s="2"/>
    </x:row>
    <x:row r="5" ht="48" customHeight="1">
      <x:c r="A5" s="2"/>
      <x:c r="B5" s="81" t="str">
        <x:v>VERIFY CURRENT PRICING BEFORE USE. These rates are a historical snapshot dated 18 Aug 2026. Provider prices can change. Update the rates, scope and source URLs before procurement or approval.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  <x:c r="AA5" s="2"/>
      <x:c r="AB5" s="2"/>
      <x:c r="AC5" s="2"/>
      <x:c r="AD5" s="2"/>
      <x:c r="AE5" s="2"/>
      <x:c r="AF5" s="2"/>
    </x:row>
    <x:row r="6" ht="34" customHeight="1">
      <x:c r="A6" s="2"/>
      <x:c r="B6" s="82" t="str">
        <x:v>Planning FX (INR per USD)</x:v>
      </x:c>
      <x:c r="C6" s="86" t="n">
        <x:v>86</x:v>
      </x:c>
      <x:c r="D6" s="89" t="str">
        <x:v>Illustrative editable rate. Replace with your approved treasury or budgeting rate.</x:v>
      </x:c>
      <x:c r="E6" s="2"/>
      <x:c r="F6" s="82" t="str">
        <x:v>Snapshot date</x:v>
      </x:c>
      <x:c r="G6" s="91" t="n">
        <x:v>46252</x:v>
      </x:c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  <x:c r="AA6" s="2"/>
      <x:c r="AB6" s="2"/>
      <x:c r="AC6" s="2"/>
      <x:c r="AD6" s="2"/>
      <x:c r="AE6" s="2"/>
      <x:c r="AF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  <x:c r="AA7" s="2"/>
      <x:c r="AB7" s="2"/>
      <x:c r="AC7" s="2"/>
      <x:c r="AD7" s="2"/>
      <x:c r="AE7" s="2"/>
      <x:c r="AF7" s="2"/>
    </x:row>
    <x:row r="8" ht="24" customHeight="1">
      <x:c r="A8" s="2"/>
      <x:c r="B8" s="92" t="str">
        <x:v>HISTORICAL STANDARD-API TOKEN RATES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  <x:c r="AA8" s="2"/>
      <x:c r="AB8" s="2"/>
      <x:c r="AC8" s="2"/>
      <x:c r="AD8" s="2"/>
      <x:c r="AE8" s="2"/>
      <x:c r="AF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  <x:c r="AA9" s="2"/>
      <x:c r="AB9" s="2"/>
      <x:c r="AC9" s="2"/>
      <x:c r="AD9" s="2"/>
      <x:c r="AE9" s="2"/>
      <x:c r="AF9" s="2"/>
    </x:row>
    <x:row r="10" ht="54" customHeight="1">
      <x:c r="A10" s="2"/>
      <x:c r="B10" s="36" t="str">
        <x:v>Price basis</x:v>
      </x:c>
      <x:c r="C10" s="37" t="str">
        <x:v>Input USD / 1M tokens</x:v>
      </x:c>
      <x:c r="D10" s="37" t="str">
        <x:v>Output USD / 1M tokens</x:v>
      </x:c>
      <x:c r="E10" s="37" t="str">
        <x:v>Pricing basis</x:v>
      </x:c>
      <x:c r="F10" s="37" t="str">
        <x:v>Snapshot date</x:v>
      </x:c>
      <x:c r="G10" s="37" t="str">
        <x:v>Official source URL</x:v>
      </x:c>
      <x:c r="H10" s="38" t="str">
        <x:v>Notes</x:v>
      </x:c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  <x:c r="AA10" s="2"/>
      <x:c r="AB10" s="2"/>
      <x:c r="AC10" s="2"/>
      <x:c r="AD10" s="2"/>
      <x:c r="AE10" s="2"/>
      <x:c r="AF10" s="2"/>
    </x:row>
    <x:row r="11" ht="56" customHeight="1">
      <x:c r="A11" s="2"/>
      <x:c r="B11" s="100" t="str">
        <x:v>GPT-5.6 Sol (18 Aug 2026)</x:v>
      </x:c>
      <x:c r="C11" s="59" t="n">
        <x:v>5</x:v>
      </x:c>
      <x:c r="D11" s="59" t="n">
        <x:v>30</x:v>
      </x:c>
      <x:c r="E11" s="100" t="str">
        <x:v>Standard paid API</x:v>
      </x:c>
      <x:c r="F11" s="101" t="n">
        <x:v>46252</x:v>
      </x:c>
      <x:c r="G11" s="102" t="str">
        <x:v>https://openai.com/index/advancing-the-price-performance-frontier-with-gpt-5-6/</x:v>
      </x:c>
      <x:c r="H11" s="100" t="str">
        <x:v>Historical rate. OpenAI changed Sol pricing after this date.</x:v>
      </x:c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  <x:c r="AA11" s="2"/>
      <x:c r="AB11" s="2"/>
      <x:c r="AC11" s="2"/>
      <x:c r="AD11" s="2"/>
      <x:c r="AE11" s="2"/>
      <x:c r="AF11" s="2"/>
    </x:row>
    <x:row r="12" ht="56" customHeight="1">
      <x:c r="A12" s="2"/>
      <x:c r="B12" s="103" t="str">
        <x:v>GPT-5.6 Terra (18 Aug 2026)</x:v>
      </x:c>
      <x:c r="C12" s="60" t="n">
        <x:v>2</x:v>
      </x:c>
      <x:c r="D12" s="60" t="n">
        <x:v>12</x:v>
      </x:c>
      <x:c r="E12" s="103" t="str">
        <x:v>Standard paid API</x:v>
      </x:c>
      <x:c r="F12" s="104" t="n">
        <x:v>46252</x:v>
      </x:c>
      <x:c r="G12" s="105" t="str">
        <x:v>https://openai.com/index/advancing-the-price-performance-frontier-with-gpt-5-6/</x:v>
      </x:c>
      <x:c r="H12" s="103" t="str">
        <x:v>Historical rate.</x:v>
      </x:c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  <x:c r="AA12" s="2"/>
      <x:c r="AB12" s="2"/>
      <x:c r="AC12" s="2"/>
      <x:c r="AD12" s="2"/>
      <x:c r="AE12" s="2"/>
      <x:c r="AF12" s="2"/>
    </x:row>
    <x:row r="13" ht="56" customHeight="1">
      <x:c r="A13" s="2"/>
      <x:c r="B13" s="103" t="str">
        <x:v>GPT-5.6 Luna (18 Aug 2026)</x:v>
      </x:c>
      <x:c r="C13" s="60" t="n">
        <x:v>0.2</x:v>
      </x:c>
      <x:c r="D13" s="60" t="n">
        <x:v>1.2</x:v>
      </x:c>
      <x:c r="E13" s="103" t="str">
        <x:v>Standard paid API</x:v>
      </x:c>
      <x:c r="F13" s="104" t="n">
        <x:v>46252</x:v>
      </x:c>
      <x:c r="G13" s="105" t="str">
        <x:v>https://openai.com/index/advancing-the-price-performance-frontier-with-gpt-5-6/</x:v>
      </x:c>
      <x:c r="H13" s="103" t="str">
        <x:v>Historical rate.</x:v>
      </x:c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  <x:c r="AA13" s="2"/>
      <x:c r="AB13" s="2"/>
      <x:c r="AC13" s="2"/>
      <x:c r="AD13" s="2"/>
      <x:c r="AE13" s="2"/>
      <x:c r="AF13" s="2"/>
    </x:row>
    <x:row r="14" ht="56" customHeight="1">
      <x:c r="A14" s="2"/>
      <x:c r="B14" s="103" t="str">
        <x:v>Claude Sonnet 5 (18 Aug 2026)</x:v>
      </x:c>
      <x:c r="C14" s="60" t="n">
        <x:v>2</x:v>
      </x:c>
      <x:c r="D14" s="60" t="n">
        <x:v>10</x:v>
      </x:c>
      <x:c r="E14" s="103" t="str">
        <x:v>Standard paid API</x:v>
      </x:c>
      <x:c r="F14" s="104" t="n">
        <x:v>46252</x:v>
      </x:c>
      <x:c r="G14" s="105" t="str">
        <x:v>https://www.anthropic.com/news/claude-sonnet-5</x:v>
      </x:c>
      <x:c r="H14" s="103" t="str">
        <x:v>Historical rate.</x:v>
      </x:c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  <x:c r="AA14" s="2"/>
      <x:c r="AB14" s="2"/>
      <x:c r="AC14" s="2"/>
      <x:c r="AD14" s="2"/>
      <x:c r="AE14" s="2"/>
      <x:c r="AF14" s="2"/>
    </x:row>
    <x:row r="15" ht="56" customHeight="1">
      <x:c r="A15" s="2"/>
      <x:c r="B15" s="103" t="str">
        <x:v>Gemini 3.7 Flash (18 Aug 2026)</x:v>
      </x:c>
      <x:c r="C15" s="60" t="n">
        <x:v>0.75</x:v>
      </x:c>
      <x:c r="D15" s="60" t="n">
        <x:v>3.75</x:v>
      </x:c>
      <x:c r="E15" s="103" t="str">
        <x:v>Standard paid API</x:v>
      </x:c>
      <x:c r="F15" s="104" t="n">
        <x:v>46252</x:v>
      </x:c>
      <x:c r="G15" s="105" t="str">
        <x:v>https://ai.google.dev/gemini-api/docs/pricing</x:v>
      </x:c>
      <x:c r="H15" s="103" t="str">
        <x:v>Historical rate. Check Google pricing effective dates.</x:v>
      </x:c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  <x:c r="AA15" s="2"/>
      <x:c r="AB15" s="2"/>
      <x:c r="AC15" s="2"/>
      <x:c r="AD15" s="2"/>
      <x:c r="AE15" s="2"/>
      <x:c r="AF15" s="2"/>
    </x:row>
    <x:row r="16" ht="56" customHeight="1">
      <x:c r="A16" s="2"/>
      <x:c r="B16" s="50" t="str">
        <x:v>Custom blended route 1</x:v>
      </x:c>
      <x:c r="C16" s="60"/>
      <x:c r="D16" s="60"/>
      <x:c r="E16" s="50" t="str">
        <x:v>User-entered blended rate</x:v>
      </x:c>
      <x:c r="F16" s="106"/>
      <x:c r="G16" s="50"/>
      <x:c r="H16" s="50" t="str">
        <x:v>Enter rates and a source or internal approval reference.</x:v>
      </x:c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  <x:c r="AA16" s="2"/>
      <x:c r="AB16" s="2"/>
      <x:c r="AC16" s="2"/>
      <x:c r="AD16" s="2"/>
      <x:c r="AE16" s="2"/>
      <x:c r="AF16" s="2"/>
    </x:row>
    <x:row r="17" ht="56" customHeight="1">
      <x:c r="A17" s="2"/>
      <x:c r="B17" s="50" t="str">
        <x:v>Custom blended route 2</x:v>
      </x:c>
      <x:c r="C17" s="60"/>
      <x:c r="D17" s="60"/>
      <x:c r="E17" s="50" t="str">
        <x:v>User-entered blended rate</x:v>
      </x:c>
      <x:c r="F17" s="106"/>
      <x:c r="G17" s="50"/>
      <x:c r="H17" s="50" t="str">
        <x:v>Enter rates and a source or internal approval reference.</x:v>
      </x:c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  <x:c r="AA17" s="2"/>
      <x:c r="AB17" s="2"/>
      <x:c r="AC17" s="2"/>
      <x:c r="AD17" s="2"/>
      <x:c r="AE17" s="2"/>
      <x:c r="AF17" s="2"/>
    </x:row>
    <x:row r="18" ht="56" customHeight="1">
      <x:c r="A18" s="2"/>
      <x:c r="B18" s="50" t="str">
        <x:v>Custom blended route 3</x:v>
      </x:c>
      <x:c r="C18" s="60"/>
      <x:c r="D18" s="60"/>
      <x:c r="E18" s="50" t="str">
        <x:v>User-entered blended rate</x:v>
      </x:c>
      <x:c r="F18" s="106"/>
      <x:c r="G18" s="50"/>
      <x:c r="H18" s="50" t="str">
        <x:v>Enter rates and a source or internal approval reference.</x:v>
      </x:c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  <x:c r="AA18" s="2"/>
      <x:c r="AB18" s="2"/>
      <x:c r="AC18" s="2"/>
      <x:c r="AD18" s="2"/>
      <x:c r="AE18" s="2"/>
      <x:c r="AF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  <x:c r="AA19" s="2"/>
      <x:c r="AB19" s="2"/>
      <x:c r="AC19" s="2"/>
      <x:c r="AD19" s="2"/>
      <x:c r="AE19" s="2"/>
      <x:c r="AF19" s="2"/>
    </x:row>
    <x:row r="20" ht="30" customHeight="1">
      <x:c r="A20" s="2"/>
      <x:c r="B20" s="107" t="str">
        <x:v>Included</x:v>
      </x:c>
      <x:c r="C20" s="115" t="str">
        <x:v>Standard paid API token rates shown above.</x:v>
      </x:c>
      <x:c r="D20" s="116"/>
      <x:c r="E20" s="116"/>
      <x:c r="F20" s="116"/>
      <x:c r="G20" s="116"/>
      <x:c r="H20" s="117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  <x:c r="AA20" s="2"/>
      <x:c r="AB20" s="2"/>
      <x:c r="AC20" s="2"/>
      <x:c r="AD20" s="2"/>
      <x:c r="AE20" s="2"/>
      <x:c r="AF20" s="2"/>
    </x:row>
    <x:row r="21" ht="30" customHeight="1">
      <x:c r="A21" s="2"/>
      <x:c r="B21" s="107" t="str">
        <x:v>Excluded</x:v>
      </x:c>
      <x:c r="C21" s="118" t="str">
        <x:v>Caching, batch/flex/priority processing, long-context charges, tool fees, taxes and currency conversion.</x:v>
      </x:c>
      <x:c r="D21" s="119"/>
      <x:c r="E21" s="119"/>
      <x:c r="F21" s="119"/>
      <x:c r="G21" s="119"/>
      <x:c r="H21" s="120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  <x:c r="AA21" s="2"/>
      <x:c r="AB21" s="2"/>
      <x:c r="AC21" s="2"/>
      <x:c r="AD21" s="2"/>
      <x:c r="AE21" s="2"/>
      <x:c r="AF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  <x:c r="AA22" s="2"/>
      <x:c r="AB22" s="2"/>
      <x:c r="AC22" s="2"/>
      <x:c r="AD22" s="2"/>
      <x:c r="AE22" s="2"/>
      <x:c r="AF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  <x:c r="AA23" s="2"/>
      <x:c r="AB23" s="2"/>
      <x:c r="AC23" s="2"/>
      <x:c r="AD23" s="2"/>
      <x:c r="AE23" s="2"/>
      <x:c r="AF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  <x:c r="AA24" s="2"/>
      <x:c r="AB24" s="2"/>
      <x:c r="AC24" s="2"/>
      <x:c r="AD24" s="2"/>
      <x:c r="AE24" s="2"/>
      <x:c r="AF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  <x:c r="AA25" s="2"/>
      <x:c r="AB25" s="2"/>
      <x:c r="AC25" s="2"/>
      <x:c r="AD25" s="2"/>
      <x:c r="AE25" s="2"/>
      <x:c r="AF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  <x:c r="AA26" s="2"/>
      <x:c r="AB26" s="2"/>
      <x:c r="AC26" s="2"/>
      <x:c r="AD26" s="2"/>
      <x:c r="AE26" s="2"/>
      <x:c r="AF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  <x:c r="AA27" s="2"/>
      <x:c r="AB27" s="2"/>
      <x:c r="AC27" s="2"/>
      <x:c r="AD27" s="2"/>
      <x:c r="AE27" s="2"/>
      <x:c r="AF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  <x:c r="AA28" s="2"/>
      <x:c r="AB28" s="2"/>
      <x:c r="AC28" s="2"/>
      <x:c r="AD28" s="2"/>
      <x:c r="AE28" s="2"/>
      <x:c r="AF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  <x:c r="AA29" s="2"/>
      <x:c r="AB29" s="2"/>
      <x:c r="AC29" s="2"/>
      <x:c r="AD29" s="2"/>
      <x:c r="AE29" s="2"/>
      <x:c r="AF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  <x:c r="AA30" s="2"/>
      <x:c r="AB30" s="2"/>
      <x:c r="AC30" s="2"/>
      <x:c r="AD30" s="2"/>
      <x:c r="AE30" s="2"/>
      <x:c r="AF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  <x:c r="AA31" s="2"/>
      <x:c r="AB31" s="2"/>
      <x:c r="AC31" s="2"/>
      <x:c r="AD31" s="2"/>
      <x:c r="AE31" s="2"/>
      <x:c r="AF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  <x:c r="AA32" s="2"/>
      <x:c r="AB32" s="2"/>
      <x:c r="AC32" s="2"/>
      <x:c r="AD32" s="2"/>
      <x:c r="AE32" s="2"/>
      <x:c r="AF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  <x:c r="AA33" s="2"/>
      <x:c r="AB33" s="2"/>
      <x:c r="AC33" s="2"/>
      <x:c r="AD33" s="2"/>
      <x:c r="AE33" s="2"/>
      <x:c r="AF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  <x:c r="AA34" s="2"/>
      <x:c r="AB34" s="2"/>
      <x:c r="AC34" s="2"/>
      <x:c r="AD34" s="2"/>
      <x:c r="AE34" s="2"/>
      <x:c r="AF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  <x:c r="AA35" s="2"/>
      <x:c r="AB35" s="2"/>
      <x:c r="AC35" s="2"/>
      <x:c r="AD35" s="2"/>
      <x:c r="AE35" s="2"/>
      <x:c r="AF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  <x:c r="AA36" s="2"/>
      <x:c r="AB36" s="2"/>
      <x:c r="AC36" s="2"/>
      <x:c r="AD36" s="2"/>
      <x:c r="AE36" s="2"/>
      <x:c r="AF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  <x:c r="AA37" s="2"/>
      <x:c r="AB37" s="2"/>
      <x:c r="AC37" s="2"/>
      <x:c r="AD37" s="2"/>
      <x:c r="AE37" s="2"/>
      <x:c r="AF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  <x:c r="AA38" s="2"/>
      <x:c r="AB38" s="2"/>
      <x:c r="AC38" s="2"/>
      <x:c r="AD38" s="2"/>
      <x:c r="AE38" s="2"/>
      <x:c r="AF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  <x:c r="AA39" s="2"/>
      <x:c r="AB39" s="2"/>
      <x:c r="AC39" s="2"/>
      <x:c r="AD39" s="2"/>
      <x:c r="AE39" s="2"/>
      <x:c r="AF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  <x:c r="AA40" s="2"/>
      <x:c r="AB40" s="2"/>
      <x:c r="AC40" s="2"/>
      <x:c r="AD40" s="2"/>
      <x:c r="AE40" s="2"/>
      <x:c r="AF40" s="2"/>
    </x:row>
  </x:sheetData>
  <x:mergeCells>
    <x:mergeCell ref="B4:H4"/>
    <x:mergeCell ref="B5:H5"/>
    <x:mergeCell ref="D6:E6"/>
    <x:mergeCell ref="B8:H8"/>
    <x:mergeCell ref="C20:H20"/>
    <x:mergeCell ref="C21:H21"/>
  </x:mergeCells>
  <x:dataValidations count="3">
    <x:dataValidation type="decimal" operator="between" sqref="C6">
      <x:formula1>0.0001</x:formula1>
      <x:formula2>1000</x:formula2>
    </x:dataValidation>
    <x:dataValidation type="decimal" operator="between" sqref="C16:C18">
      <x:formula1>0</x:formula1>
      <x:formula2>1000000</x:formula2>
    </x:dataValidation>
    <x:dataValidation type="decimal" operator="between" sqref="D16:D18">
      <x:formula1>0</x:formula1>
      <x:formula2>1000000</x:formula2>
    </x:dataValidation>
  </x:dataValidations>
  <x:pageMargins left="0.7" right="0.7" top="0.75" bottom="0.75" header="0.3" footer="0.3"/>
</x:worksheet>
</file>